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6\"/>
    </mc:Choice>
  </mc:AlternateContent>
  <bookViews>
    <workbookView xWindow="-15" yWindow="-15" windowWidth="7515" windowHeight="6450"/>
  </bookViews>
  <sheets>
    <sheet name="3M" sheetId="4" r:id="rId1"/>
    <sheet name="Wielkanoc" sheetId="10" r:id="rId2"/>
  </sheets>
  <definedNames>
    <definedName name="_xlnm.Print_Area" localSheetId="0">'3M'!$A$1:$R$25</definedName>
  </definedNames>
  <calcPr calcId="162913"/>
</workbook>
</file>

<file path=xl/calcChain.xml><?xml version="1.0" encoding="utf-8"?>
<calcChain xmlns="http://schemas.openxmlformats.org/spreadsheetml/2006/main">
  <c r="S10" i="4" l="1"/>
  <c r="T10" i="4" s="1"/>
  <c r="B18" i="4"/>
  <c r="Z13" i="4" s="1"/>
  <c r="B19" i="4"/>
  <c r="B4" i="10"/>
  <c r="A1" i="10" s="1"/>
  <c r="D1" i="10" s="1"/>
  <c r="B2" i="4"/>
  <c r="X13" i="4" s="1"/>
  <c r="V13" i="4"/>
  <c r="B3" i="4"/>
  <c r="V11" i="4"/>
  <c r="V12" i="4"/>
  <c r="V14" i="4"/>
  <c r="V15" i="4"/>
  <c r="V16" i="4"/>
  <c r="V17" i="4"/>
  <c r="V18" i="4"/>
  <c r="X16" i="4"/>
  <c r="Z18" i="4" l="1"/>
  <c r="Z14" i="4"/>
  <c r="Z16" i="4"/>
  <c r="Z11" i="4"/>
  <c r="X18" i="4"/>
  <c r="X12" i="4"/>
  <c r="Z17" i="4"/>
  <c r="Z15" i="4"/>
  <c r="Z12" i="4"/>
  <c r="S18" i="4"/>
  <c r="T18" i="4" s="1"/>
  <c r="E19" i="4" s="1"/>
  <c r="G19" i="4" s="1"/>
  <c r="I19" i="4" s="1"/>
  <c r="K19" i="4" s="1"/>
  <c r="M19" i="4" s="1"/>
  <c r="O19" i="4" s="1"/>
  <c r="Q19" i="4" s="1"/>
  <c r="S2" i="4"/>
  <c r="T2" i="4" s="1"/>
  <c r="E3" i="4" s="1"/>
  <c r="G3" i="4" s="1"/>
  <c r="I3" i="4" s="1"/>
  <c r="X17" i="4"/>
  <c r="X15" i="4"/>
  <c r="X11" i="4"/>
  <c r="X14" i="4"/>
  <c r="C1" i="10"/>
  <c r="E11" i="4"/>
  <c r="G11" i="4" s="1"/>
  <c r="I11" i="4" s="1"/>
  <c r="K11" i="4" s="1"/>
  <c r="M11" i="4" s="1"/>
  <c r="B1" i="10"/>
  <c r="E1" i="10" l="1"/>
  <c r="D4" i="10" s="1"/>
  <c r="D5" i="10" s="1"/>
  <c r="D6" i="10" s="1"/>
  <c r="B7" i="10" s="1"/>
  <c r="V21" i="4" s="1"/>
  <c r="Q22" i="4"/>
  <c r="Q21" i="4"/>
  <c r="Q20" i="4"/>
  <c r="M23" i="4"/>
  <c r="M22" i="4"/>
  <c r="M21" i="4"/>
  <c r="M20" i="4"/>
  <c r="I23" i="4"/>
  <c r="I22" i="4"/>
  <c r="I21" i="4"/>
  <c r="I20" i="4"/>
  <c r="E20" i="4"/>
  <c r="E21" i="4"/>
  <c r="E22" i="4"/>
  <c r="E23" i="4"/>
  <c r="E24" i="4"/>
  <c r="Q23" i="4"/>
  <c r="O23" i="4"/>
  <c r="O22" i="4"/>
  <c r="O21" i="4"/>
  <c r="O20" i="4"/>
  <c r="K23" i="4"/>
  <c r="K22" i="4"/>
  <c r="K21" i="4"/>
  <c r="K20" i="4"/>
  <c r="G24" i="4"/>
  <c r="G23" i="4"/>
  <c r="G22" i="4"/>
  <c r="G21" i="4"/>
  <c r="G20" i="4"/>
  <c r="O11" i="4"/>
  <c r="K3" i="4"/>
  <c r="B6" i="10" l="1"/>
  <c r="Q11" i="4"/>
  <c r="Z21" i="4"/>
  <c r="V23" i="4"/>
  <c r="X21" i="4"/>
  <c r="V22" i="4"/>
  <c r="N11" i="4" s="1"/>
  <c r="M3" i="4"/>
  <c r="H16" i="4" l="1"/>
  <c r="L16" i="4"/>
  <c r="P16" i="4"/>
  <c r="J16" i="4"/>
  <c r="N16" i="4"/>
  <c r="O3" i="4"/>
  <c r="X23" i="4"/>
  <c r="X22" i="4"/>
  <c r="Z23" i="4"/>
  <c r="Z22" i="4"/>
  <c r="D11" i="4"/>
  <c r="J11" i="4"/>
  <c r="H11" i="4"/>
  <c r="F11" i="4"/>
  <c r="L11" i="4"/>
  <c r="E12" i="4"/>
  <c r="D12" i="4" s="1"/>
  <c r="Q15" i="4"/>
  <c r="P15" i="4" s="1"/>
  <c r="Q14" i="4"/>
  <c r="P14" i="4" s="1"/>
  <c r="Q13" i="4"/>
  <c r="P13" i="4" s="1"/>
  <c r="Q12" i="4"/>
  <c r="P12" i="4" s="1"/>
  <c r="P11" i="4"/>
  <c r="O15" i="4"/>
  <c r="N15" i="4" s="1"/>
  <c r="O14" i="4"/>
  <c r="N14" i="4" s="1"/>
  <c r="O13" i="4"/>
  <c r="N13" i="4" s="1"/>
  <c r="O12" i="4"/>
  <c r="N12" i="4" s="1"/>
  <c r="M15" i="4"/>
  <c r="L15" i="4" s="1"/>
  <c r="M14" i="4"/>
  <c r="L14" i="4" s="1"/>
  <c r="M13" i="4"/>
  <c r="L13" i="4" s="1"/>
  <c r="M12" i="4"/>
  <c r="L12" i="4" s="1"/>
  <c r="K15" i="4"/>
  <c r="J15" i="4" s="1"/>
  <c r="K14" i="4"/>
  <c r="J14" i="4" s="1"/>
  <c r="K13" i="4"/>
  <c r="J13" i="4" s="1"/>
  <c r="K12" i="4"/>
  <c r="J12" i="4" s="1"/>
  <c r="I15" i="4"/>
  <c r="H15" i="4" s="1"/>
  <c r="I14" i="4"/>
  <c r="H14" i="4" s="1"/>
  <c r="I13" i="4"/>
  <c r="H13" i="4" s="1"/>
  <c r="I12" i="4"/>
  <c r="H12" i="4" s="1"/>
  <c r="G16" i="4"/>
  <c r="F16" i="4" s="1"/>
  <c r="G15" i="4"/>
  <c r="F15" i="4" s="1"/>
  <c r="G14" i="4"/>
  <c r="F14" i="4" s="1"/>
  <c r="G13" i="4"/>
  <c r="F13" i="4" s="1"/>
  <c r="G12" i="4"/>
  <c r="F12" i="4" s="1"/>
  <c r="E13" i="4"/>
  <c r="D13" i="4" s="1"/>
  <c r="E14" i="4"/>
  <c r="D14" i="4" s="1"/>
  <c r="E15" i="4"/>
  <c r="D15" i="4" s="1"/>
  <c r="E16" i="4"/>
  <c r="D16" i="4" s="1"/>
  <c r="J19" i="4" l="1"/>
  <c r="J3" i="4"/>
  <c r="F19" i="4"/>
  <c r="D19" i="4"/>
  <c r="D3" i="4"/>
  <c r="P19" i="4"/>
  <c r="F3" i="4"/>
  <c r="H3" i="4"/>
  <c r="L3" i="4"/>
  <c r="H19" i="4"/>
  <c r="L19" i="4"/>
  <c r="N19" i="4"/>
  <c r="F20" i="4"/>
  <c r="F24" i="4"/>
  <c r="J23" i="4"/>
  <c r="N23" i="4"/>
  <c r="D22" i="4"/>
  <c r="H21" i="4"/>
  <c r="L21" i="4"/>
  <c r="P20" i="4"/>
  <c r="F21" i="4"/>
  <c r="J20" i="4"/>
  <c r="N20" i="4"/>
  <c r="P23" i="4"/>
  <c r="D21" i="4"/>
  <c r="H22" i="4"/>
  <c r="L22" i="4"/>
  <c r="N22" i="4"/>
  <c r="H20" i="4"/>
  <c r="P21" i="4"/>
  <c r="F22" i="4"/>
  <c r="J21" i="4"/>
  <c r="N21" i="4"/>
  <c r="D24" i="4"/>
  <c r="D20" i="4"/>
  <c r="H23" i="4"/>
  <c r="L23" i="4"/>
  <c r="P22" i="4"/>
  <c r="F23" i="4"/>
  <c r="J22" i="4"/>
  <c r="D23" i="4"/>
  <c r="L20" i="4"/>
  <c r="N3" i="4"/>
  <c r="Q3" i="4"/>
  <c r="Q7" i="4" l="1"/>
  <c r="P7" i="4" s="1"/>
  <c r="Q6" i="4"/>
  <c r="P6" i="4" s="1"/>
  <c r="Q5" i="4"/>
  <c r="P5" i="4" s="1"/>
  <c r="Q4" i="4"/>
  <c r="P4" i="4" s="1"/>
  <c r="P3" i="4"/>
  <c r="M7" i="4"/>
  <c r="L7" i="4" s="1"/>
  <c r="M6" i="4"/>
  <c r="L6" i="4" s="1"/>
  <c r="M5" i="4"/>
  <c r="L5" i="4" s="1"/>
  <c r="M4" i="4"/>
  <c r="L4" i="4" s="1"/>
  <c r="I7" i="4"/>
  <c r="H7" i="4" s="1"/>
  <c r="I6" i="4"/>
  <c r="H6" i="4" s="1"/>
  <c r="I5" i="4"/>
  <c r="H5" i="4" s="1"/>
  <c r="I4" i="4"/>
  <c r="H4" i="4" s="1"/>
  <c r="E4" i="4"/>
  <c r="D4" i="4" s="1"/>
  <c r="E5" i="4"/>
  <c r="D5" i="4" s="1"/>
  <c r="E6" i="4"/>
  <c r="D6" i="4" s="1"/>
  <c r="E7" i="4"/>
  <c r="D7" i="4" s="1"/>
  <c r="E8" i="4"/>
  <c r="D8" i="4" s="1"/>
  <c r="O7" i="4"/>
  <c r="N7" i="4" s="1"/>
  <c r="O6" i="4"/>
  <c r="N6" i="4" s="1"/>
  <c r="O5" i="4"/>
  <c r="N5" i="4" s="1"/>
  <c r="O4" i="4"/>
  <c r="N4" i="4" s="1"/>
  <c r="K7" i="4"/>
  <c r="J7" i="4" s="1"/>
  <c r="K6" i="4"/>
  <c r="J6" i="4" s="1"/>
  <c r="K5" i="4"/>
  <c r="J5" i="4" s="1"/>
  <c r="K4" i="4"/>
  <c r="J4" i="4" s="1"/>
  <c r="G8" i="4"/>
  <c r="F8" i="4" s="1"/>
  <c r="G7" i="4"/>
  <c r="F7" i="4" s="1"/>
  <c r="G6" i="4"/>
  <c r="F6" i="4" s="1"/>
  <c r="G5" i="4"/>
  <c r="F5" i="4" s="1"/>
  <c r="G4" i="4"/>
  <c r="F4" i="4" s="1"/>
</calcChain>
</file>

<file path=xl/sharedStrings.xml><?xml version="1.0" encoding="utf-8"?>
<sst xmlns="http://schemas.openxmlformats.org/spreadsheetml/2006/main" count="71" uniqueCount="22">
  <si>
    <t>Poniedz.</t>
  </si>
  <si>
    <t>Wtorek</t>
  </si>
  <si>
    <t>Środa</t>
  </si>
  <si>
    <t>Czwartek</t>
  </si>
  <si>
    <t>Piątek</t>
  </si>
  <si>
    <t>Sobota</t>
  </si>
  <si>
    <t>Niedziela</t>
  </si>
  <si>
    <t xml:space="preserve"> </t>
  </si>
  <si>
    <t>miesiąc poprzedni</t>
  </si>
  <si>
    <t>miesiąc następny</t>
  </si>
  <si>
    <t>miesiąc bieżący</t>
  </si>
  <si>
    <t>Nowy Rok</t>
  </si>
  <si>
    <t>Wielkanoc</t>
  </si>
  <si>
    <t>1 Maja</t>
  </si>
  <si>
    <t>3 Maja</t>
  </si>
  <si>
    <t>Boże Ciało</t>
  </si>
  <si>
    <t>Wniebow.NMP</t>
  </si>
  <si>
    <t>Wszystkich Św.</t>
  </si>
  <si>
    <t>Święto Niepodl.</t>
  </si>
  <si>
    <t>Boże Narodz.</t>
  </si>
  <si>
    <t>miesiąc bieżacy</t>
  </si>
  <si>
    <t>Święta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</si>
</sst>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i/>
      <sz val="9"/>
      <color indexed="12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9"/>
      <color indexed="12"/>
      <name val="Arial"/>
      <family val="2"/>
    </font>
    <font>
      <b/>
      <i/>
      <sz val="6"/>
      <color indexed="9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indexed="9"/>
      <name val="Arial"/>
      <family val="2"/>
      <charset val="238"/>
    </font>
    <font>
      <sz val="12"/>
      <color indexed="9"/>
      <name val="Arial"/>
      <family val="2"/>
      <charset val="238"/>
    </font>
    <font>
      <sz val="12"/>
      <name val="Arial"/>
      <family val="2"/>
      <charset val="238"/>
    </font>
    <font>
      <b/>
      <sz val="12"/>
      <color indexed="63"/>
      <name val="Arial"/>
      <family val="2"/>
      <charset val="238"/>
    </font>
    <font>
      <b/>
      <sz val="6"/>
      <color indexed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4" fillId="0" borderId="1" xfId="0" applyFont="1" applyFill="1" applyBorder="1"/>
    <xf numFmtId="0" fontId="4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9" fillId="4" borderId="0" xfId="0" applyFont="1" applyFill="1"/>
    <xf numFmtId="0" fontId="0" fillId="4" borderId="0" xfId="0" applyFill="1"/>
    <xf numFmtId="0" fontId="3" fillId="4" borderId="0" xfId="0" applyFont="1" applyFill="1"/>
    <xf numFmtId="0" fontId="3" fillId="4" borderId="0" xfId="0" applyFont="1" applyFill="1" applyBorder="1"/>
    <xf numFmtId="0" fontId="8" fillId="4" borderId="0" xfId="0" applyFont="1" applyFill="1"/>
    <xf numFmtId="0" fontId="0" fillId="4" borderId="0" xfId="0" applyFill="1" applyBorder="1"/>
    <xf numFmtId="0" fontId="1" fillId="4" borderId="0" xfId="0" applyFont="1" applyFill="1" applyBorder="1"/>
    <xf numFmtId="0" fontId="9" fillId="4" borderId="0" xfId="0" applyFont="1" applyFill="1" applyBorder="1"/>
    <xf numFmtId="0" fontId="8" fillId="4" borderId="0" xfId="0" applyFont="1" applyFill="1" applyBorder="1"/>
    <xf numFmtId="0" fontId="0" fillId="4" borderId="13" xfId="0" applyFill="1" applyBorder="1"/>
    <xf numFmtId="0" fontId="10" fillId="4" borderId="13" xfId="0" applyFont="1" applyFill="1" applyBorder="1" applyAlignment="1"/>
    <xf numFmtId="0" fontId="3" fillId="4" borderId="13" xfId="0" applyFont="1" applyFill="1" applyBorder="1"/>
    <xf numFmtId="14" fontId="8" fillId="4" borderId="13" xfId="0" applyNumberFormat="1" applyFont="1" applyFill="1" applyBorder="1"/>
    <xf numFmtId="0" fontId="11" fillId="4" borderId="13" xfId="0" applyFont="1" applyFill="1" applyBorder="1" applyAlignment="1">
      <alignment horizontal="left"/>
    </xf>
    <xf numFmtId="14" fontId="19" fillId="4" borderId="13" xfId="0" applyNumberFormat="1" applyFont="1" applyFill="1" applyBorder="1"/>
    <xf numFmtId="1" fontId="21" fillId="4" borderId="13" xfId="0" applyNumberFormat="1" applyFont="1" applyFill="1" applyBorder="1" applyAlignment="1">
      <alignment horizontal="center" wrapText="1"/>
    </xf>
    <xf numFmtId="0" fontId="9" fillId="4" borderId="13" xfId="0" applyFont="1" applyFill="1" applyBorder="1"/>
    <xf numFmtId="0" fontId="1" fillId="4" borderId="13" xfId="0" applyFont="1" applyFill="1" applyBorder="1"/>
    <xf numFmtId="0" fontId="18" fillId="4" borderId="13" xfId="0" applyFont="1" applyFill="1" applyBorder="1"/>
    <xf numFmtId="0" fontId="8" fillId="4" borderId="13" xfId="0" applyFont="1" applyFill="1" applyBorder="1"/>
    <xf numFmtId="0" fontId="0" fillId="4" borderId="16" xfId="0" applyFill="1" applyBorder="1"/>
    <xf numFmtId="0" fontId="3" fillId="4" borderId="16" xfId="0" applyFont="1" applyFill="1" applyBorder="1"/>
    <xf numFmtId="0" fontId="8" fillId="4" borderId="16" xfId="0" applyFont="1" applyFill="1" applyBorder="1"/>
    <xf numFmtId="0" fontId="1" fillId="4" borderId="18" xfId="0" applyFont="1" applyFill="1" applyBorder="1"/>
    <xf numFmtId="0" fontId="0" fillId="4" borderId="17" xfId="0" applyFill="1" applyBorder="1"/>
    <xf numFmtId="0" fontId="0" fillId="4" borderId="15" xfId="0" applyFill="1" applyBorder="1"/>
    <xf numFmtId="0" fontId="3" fillId="4" borderId="15" xfId="0" applyFont="1" applyFill="1" applyBorder="1"/>
    <xf numFmtId="0" fontId="3" fillId="4" borderId="20" xfId="0" applyFont="1" applyFill="1" applyBorder="1"/>
    <xf numFmtId="0" fontId="9" fillId="4" borderId="15" xfId="0" applyFont="1" applyFill="1" applyBorder="1"/>
    <xf numFmtId="1" fontId="20" fillId="4" borderId="15" xfId="0" applyNumberFormat="1" applyFont="1" applyFill="1" applyBorder="1" applyAlignment="1">
      <alignment wrapText="1"/>
    </xf>
    <xf numFmtId="0" fontId="1" fillId="4" borderId="21" xfId="0" applyFont="1" applyFill="1" applyBorder="1"/>
    <xf numFmtId="0" fontId="9" fillId="4" borderId="20" xfId="0" applyFont="1" applyFill="1" applyBorder="1"/>
    <xf numFmtId="0" fontId="0" fillId="4" borderId="14" xfId="0" applyFill="1" applyBorder="1"/>
    <xf numFmtId="0" fontId="8" fillId="4" borderId="15" xfId="0" applyFont="1" applyFill="1" applyBorder="1"/>
    <xf numFmtId="0" fontId="3" fillId="4" borderId="21" xfId="0" applyFont="1" applyFill="1" applyBorder="1"/>
    <xf numFmtId="14" fontId="17" fillId="5" borderId="14" xfId="0" applyNumberFormat="1" applyFont="1" applyFill="1" applyBorder="1" applyAlignment="1" applyProtection="1">
      <alignment vertical="center"/>
      <protection locked="0"/>
    </xf>
    <xf numFmtId="0" fontId="23" fillId="5" borderId="14" xfId="0" applyFont="1" applyFill="1" applyBorder="1" applyAlignment="1" applyProtection="1">
      <alignment horizontal="right" vertical="center"/>
      <protection locked="0"/>
    </xf>
    <xf numFmtId="0" fontId="3" fillId="5" borderId="14" xfId="0" applyFont="1" applyFill="1" applyBorder="1" applyProtection="1">
      <protection locked="0"/>
    </xf>
    <xf numFmtId="14" fontId="8" fillId="4" borderId="14" xfId="0" applyNumberFormat="1" applyFont="1" applyFill="1" applyBorder="1" applyAlignment="1" applyProtection="1">
      <alignment horizontal="right"/>
    </xf>
    <xf numFmtId="0" fontId="11" fillId="4" borderId="14" xfId="0" applyFont="1" applyFill="1" applyBorder="1" applyAlignment="1" applyProtection="1">
      <alignment horizontal="right"/>
    </xf>
    <xf numFmtId="0" fontId="5" fillId="0" borderId="1" xfId="0" applyFont="1" applyFill="1" applyBorder="1" applyProtection="1">
      <protection locked="0"/>
    </xf>
    <xf numFmtId="0" fontId="5" fillId="0" borderId="7" xfId="0" applyFont="1" applyFill="1" applyBorder="1" applyProtection="1">
      <protection locked="0"/>
    </xf>
    <xf numFmtId="0" fontId="0" fillId="0" borderId="0" xfId="0" applyFill="1" applyBorder="1"/>
    <xf numFmtId="0" fontId="14" fillId="0" borderId="0" xfId="0" applyFont="1" applyFill="1" applyBorder="1"/>
    <xf numFmtId="0" fontId="0" fillId="0" borderId="0" xfId="0" applyFill="1"/>
    <xf numFmtId="0" fontId="14" fillId="0" borderId="0" xfId="0" applyFont="1" applyFill="1"/>
    <xf numFmtId="0" fontId="15" fillId="0" borderId="0" xfId="0" applyFont="1" applyFill="1" applyBorder="1"/>
    <xf numFmtId="0" fontId="15" fillId="0" borderId="0" xfId="0" applyFont="1" applyFill="1"/>
    <xf numFmtId="14" fontId="4" fillId="0" borderId="0" xfId="0" applyNumberFormat="1" applyFont="1" applyFill="1" applyBorder="1" applyAlignment="1"/>
    <xf numFmtId="0" fontId="24" fillId="4" borderId="19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 applyProtection="1">
      <alignment horizontal="left"/>
      <protection locked="0"/>
    </xf>
    <xf numFmtId="0" fontId="6" fillId="5" borderId="14" xfId="0" applyNumberFormat="1" applyFont="1" applyFill="1" applyBorder="1" applyAlignment="1" applyProtection="1">
      <alignment horizontal="left"/>
      <protection locked="0"/>
    </xf>
    <xf numFmtId="0" fontId="27" fillId="4" borderId="19" xfId="0" applyFont="1" applyFill="1" applyBorder="1" applyAlignment="1">
      <alignment horizontal="center" vertical="center" wrapText="1"/>
    </xf>
    <xf numFmtId="0" fontId="28" fillId="4" borderId="26" xfId="0" applyFont="1" applyFill="1" applyBorder="1" applyAlignment="1">
      <alignment horizontal="center"/>
    </xf>
    <xf numFmtId="0" fontId="28" fillId="4" borderId="22" xfId="0" applyFont="1" applyFill="1" applyBorder="1" applyAlignment="1">
      <alignment horizontal="center"/>
    </xf>
    <xf numFmtId="0" fontId="27" fillId="4" borderId="23" xfId="0" applyFont="1" applyFill="1" applyBorder="1" applyAlignment="1">
      <alignment horizontal="center" vertical="center" wrapText="1"/>
    </xf>
    <xf numFmtId="0" fontId="28" fillId="4" borderId="25" xfId="0" applyNumberFormat="1" applyFont="1" applyFill="1" applyBorder="1" applyAlignment="1">
      <alignment horizontal="center"/>
    </xf>
    <xf numFmtId="0" fontId="28" fillId="4" borderId="24" xfId="0" applyNumberFormat="1" applyFont="1" applyFill="1" applyBorder="1" applyAlignment="1">
      <alignment horizontal="center"/>
    </xf>
    <xf numFmtId="0" fontId="28" fillId="4" borderId="26" xfId="0" applyNumberFormat="1" applyFont="1" applyFill="1" applyBorder="1" applyAlignment="1">
      <alignment horizontal="center"/>
    </xf>
    <xf numFmtId="0" fontId="28" fillId="4" borderId="22" xfId="0" applyNumberFormat="1" applyFont="1" applyFill="1" applyBorder="1" applyAlignment="1">
      <alignment horizontal="center"/>
    </xf>
    <xf numFmtId="0" fontId="29" fillId="4" borderId="22" xfId="0" applyFont="1" applyFill="1" applyBorder="1" applyAlignment="1">
      <alignment horizontal="center" vertical="center"/>
    </xf>
    <xf numFmtId="0" fontId="30" fillId="4" borderId="19" xfId="0" applyFont="1" applyFill="1" applyBorder="1" applyAlignment="1">
      <alignment horizontal="center" vertical="center" wrapText="1"/>
    </xf>
    <xf numFmtId="0" fontId="29" fillId="4" borderId="22" xfId="0" applyNumberFormat="1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horizontal="center" vertical="center"/>
    </xf>
    <xf numFmtId="0" fontId="28" fillId="4" borderId="22" xfId="0" applyNumberFormat="1" applyFont="1" applyFill="1" applyBorder="1" applyAlignment="1">
      <alignment horizontal="center" vertical="center"/>
    </xf>
    <xf numFmtId="0" fontId="28" fillId="4" borderId="24" xfId="0" applyNumberFormat="1" applyFont="1" applyFill="1" applyBorder="1" applyAlignment="1">
      <alignment horizontal="center" vertical="center"/>
    </xf>
    <xf numFmtId="0" fontId="27" fillId="4" borderId="26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/>
    </xf>
    <xf numFmtId="0" fontId="31" fillId="4" borderId="0" xfId="0" applyFont="1" applyFill="1" applyBorder="1"/>
    <xf numFmtId="0" fontId="32" fillId="4" borderId="0" xfId="0" applyFont="1" applyFill="1" applyBorder="1"/>
    <xf numFmtId="0" fontId="31" fillId="4" borderId="18" xfId="0" applyFont="1" applyFill="1" applyBorder="1"/>
    <xf numFmtId="0" fontId="32" fillId="4" borderId="18" xfId="0" applyFont="1" applyFill="1" applyBorder="1"/>
    <xf numFmtId="0" fontId="31" fillId="0" borderId="0" xfId="0" applyFont="1" applyFill="1" applyBorder="1"/>
    <xf numFmtId="14" fontId="33" fillId="0" borderId="13" xfId="0" applyNumberFormat="1" applyFont="1" applyFill="1" applyBorder="1"/>
    <xf numFmtId="0" fontId="33" fillId="0" borderId="13" xfId="0" applyFont="1" applyFill="1" applyBorder="1"/>
    <xf numFmtId="0" fontId="31" fillId="0" borderId="13" xfId="0" applyFont="1" applyFill="1" applyBorder="1"/>
    <xf numFmtId="14" fontId="32" fillId="0" borderId="13" xfId="0" applyNumberFormat="1" applyFont="1" applyFill="1" applyBorder="1"/>
    <xf numFmtId="0" fontId="32" fillId="0" borderId="13" xfId="0" applyFont="1" applyFill="1" applyBorder="1"/>
    <xf numFmtId="14" fontId="31" fillId="0" borderId="13" xfId="0" applyNumberFormat="1" applyFont="1" applyFill="1" applyBorder="1"/>
    <xf numFmtId="14" fontId="31" fillId="0" borderId="0" xfId="0" applyNumberFormat="1" applyFont="1" applyFill="1" applyBorder="1"/>
    <xf numFmtId="0" fontId="31" fillId="0" borderId="0" xfId="0" applyFont="1" applyFill="1"/>
    <xf numFmtId="0" fontId="25" fillId="4" borderId="19" xfId="0" applyFont="1" applyFill="1" applyBorder="1" applyAlignment="1">
      <alignment horizontal="center" vertical="center"/>
    </xf>
    <xf numFmtId="0" fontId="25" fillId="4" borderId="22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/>
    </xf>
    <xf numFmtId="0" fontId="25" fillId="3" borderId="23" xfId="0" applyFont="1" applyFill="1" applyBorder="1" applyAlignment="1">
      <alignment horizontal="center" vertical="center"/>
    </xf>
    <xf numFmtId="0" fontId="25" fillId="3" borderId="24" xfId="0" applyFont="1" applyFill="1" applyBorder="1" applyAlignment="1">
      <alignment horizontal="center" vertical="center"/>
    </xf>
    <xf numFmtId="0" fontId="26" fillId="2" borderId="23" xfId="0" applyFont="1" applyFill="1" applyBorder="1" applyAlignment="1">
      <alignment horizontal="center" vertical="center"/>
    </xf>
    <xf numFmtId="0" fontId="26" fillId="2" borderId="24" xfId="0" applyFont="1" applyFill="1" applyBorder="1" applyAlignment="1">
      <alignment horizontal="center" vertical="center"/>
    </xf>
    <xf numFmtId="14" fontId="10" fillId="4" borderId="14" xfId="0" applyNumberFormat="1" applyFont="1" applyFill="1" applyBorder="1" applyAlignment="1">
      <alignment horizontal="center" vertical="center"/>
    </xf>
    <xf numFmtId="0" fontId="25" fillId="4" borderId="23" xfId="0" applyFont="1" applyFill="1" applyBorder="1" applyAlignment="1">
      <alignment horizontal="center" vertical="center"/>
    </xf>
    <xf numFmtId="0" fontId="25" fillId="4" borderId="24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0" fontId="26" fillId="2" borderId="22" xfId="0" applyFont="1" applyFill="1" applyBorder="1" applyAlignment="1">
      <alignment horizontal="center" vertical="center"/>
    </xf>
    <xf numFmtId="0" fontId="25" fillId="3" borderId="19" xfId="0" applyFont="1" applyFill="1" applyBorder="1" applyAlignment="1">
      <alignment horizontal="center" vertical="center"/>
    </xf>
    <xf numFmtId="0" fontId="25" fillId="3" borderId="22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textRotation="90"/>
    </xf>
    <xf numFmtId="0" fontId="7" fillId="4" borderId="19" xfId="0" applyFont="1" applyFill="1" applyBorder="1" applyAlignment="1">
      <alignment horizontal="center" vertical="center" textRotation="90" wrapText="1"/>
    </xf>
    <xf numFmtId="0" fontId="25" fillId="4" borderId="2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14" fontId="14" fillId="0" borderId="0" xfId="0" applyNumberFormat="1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14" fontId="4" fillId="0" borderId="10" xfId="0" applyNumberFormat="1" applyFont="1" applyFill="1" applyBorder="1" applyAlignment="1">
      <alignment horizontal="center"/>
    </xf>
    <xf numFmtId="14" fontId="4" fillId="0" borderId="12" xfId="0" applyNumberFormat="1" applyFont="1" applyFill="1" applyBorder="1" applyAlignment="1">
      <alignment horizontal="center"/>
    </xf>
  </cellXfs>
  <cellStyles count="1">
    <cellStyle name="Normalny" xfId="0" builtinId="0"/>
  </cellStyles>
  <dxfs count="2"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B$10" max="2199" noThreeD="1" page="10" val="2015"/>
</file>

<file path=xl/ctrlProps/ctrlProp2.xml><?xml version="1.0" encoding="utf-8"?>
<formControlPr xmlns="http://schemas.microsoft.com/office/spreadsheetml/2009/9/main" objectType="Spin" dx="16" fmlaLink="$B$11" max="12" min="1" noThreeD="1" page="10" val="8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457200</xdr:colOff>
          <xdr:row>9</xdr:row>
          <xdr:rowOff>9525</xdr:rowOff>
        </xdr:from>
        <xdr:to>
          <xdr:col>1</xdr:col>
          <xdr:colOff>676275</xdr:colOff>
          <xdr:row>9</xdr:row>
          <xdr:rowOff>219075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457200</xdr:colOff>
          <xdr:row>10</xdr:row>
          <xdr:rowOff>9525</xdr:rowOff>
        </xdr:from>
        <xdr:to>
          <xdr:col>1</xdr:col>
          <xdr:colOff>676275</xdr:colOff>
          <xdr:row>11</xdr:row>
          <xdr:rowOff>9525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301"/>
  <sheetViews>
    <sheetView tabSelected="1" topLeftCell="A4" workbookViewId="0">
      <selection activeCell="C10" sqref="C10:C16"/>
    </sheetView>
  </sheetViews>
  <sheetFormatPr defaultRowHeight="12.75" x14ac:dyDescent="0.2"/>
  <cols>
    <col min="1" max="1" width="2" style="7" customWidth="1"/>
    <col min="2" max="2" width="10.28515625" style="7" customWidth="1"/>
    <col min="3" max="3" width="4.140625" style="7" customWidth="1"/>
    <col min="4" max="4" width="1.28515625" style="7" customWidth="1"/>
    <col min="5" max="5" width="5.85546875" style="7" customWidth="1"/>
    <col min="6" max="6" width="1.28515625" style="7" customWidth="1"/>
    <col min="7" max="7" width="5.85546875" style="7" customWidth="1"/>
    <col min="8" max="8" width="1.28515625" style="7" customWidth="1"/>
    <col min="9" max="9" width="5.85546875" style="7" customWidth="1"/>
    <col min="10" max="10" width="1.28515625" style="7" customWidth="1"/>
    <col min="11" max="11" width="6.7109375" style="7" customWidth="1"/>
    <col min="12" max="12" width="1.28515625" style="7" customWidth="1"/>
    <col min="13" max="13" width="5.85546875" style="7" customWidth="1"/>
    <col min="14" max="14" width="1.28515625" style="7" customWidth="1"/>
    <col min="15" max="15" width="5.85546875" style="7" customWidth="1"/>
    <col min="16" max="16" width="1.28515625" style="7" customWidth="1"/>
    <col min="17" max="17" width="6.42578125" style="7" customWidth="1"/>
    <col min="18" max="18" width="3" style="7" customWidth="1"/>
    <col min="19" max="19" width="11.85546875" style="86" customWidth="1"/>
    <col min="20" max="20" width="3.28515625" style="86" customWidth="1"/>
    <col min="21" max="21" width="3.42578125" style="7" customWidth="1"/>
    <col min="22" max="22" width="11.140625" style="7" customWidth="1"/>
    <col min="23" max="23" width="14.5703125" style="7" customWidth="1"/>
    <col min="24" max="24" width="11.28515625" style="7" customWidth="1"/>
    <col min="25" max="25" width="14.28515625" style="7" customWidth="1"/>
    <col min="26" max="26" width="10.7109375" style="7" bestFit="1" customWidth="1"/>
    <col min="27" max="27" width="14.5703125" style="7" customWidth="1"/>
    <col min="28" max="16384" width="9.140625" style="7"/>
  </cols>
  <sheetData>
    <row r="1" spans="1:43" s="6" customFormat="1" ht="18" customHeight="1" x14ac:dyDescent="0.2">
      <c r="A1" s="13"/>
      <c r="B1" s="12"/>
      <c r="C1" s="74"/>
      <c r="D1" s="74"/>
      <c r="E1" s="75">
        <v>1</v>
      </c>
      <c r="F1" s="75"/>
      <c r="G1" s="75">
        <v>2</v>
      </c>
      <c r="H1" s="75"/>
      <c r="I1" s="75">
        <v>3</v>
      </c>
      <c r="J1" s="75"/>
      <c r="K1" s="75">
        <v>4</v>
      </c>
      <c r="L1" s="75"/>
      <c r="M1" s="75">
        <v>5</v>
      </c>
      <c r="N1" s="75"/>
      <c r="O1" s="75">
        <v>6</v>
      </c>
      <c r="P1" s="75"/>
      <c r="Q1" s="75">
        <v>7</v>
      </c>
      <c r="R1" s="74"/>
      <c r="S1" s="78"/>
      <c r="T1" s="78"/>
      <c r="U1" s="74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</row>
    <row r="2" spans="1:43" ht="18" customHeight="1" x14ac:dyDescent="0.25">
      <c r="A2" s="31"/>
      <c r="B2" s="73">
        <f>IF(B11=1,B10-1,B10)</f>
        <v>2015</v>
      </c>
      <c r="C2" s="101" t="s">
        <v>8</v>
      </c>
      <c r="D2" s="95" t="s">
        <v>0</v>
      </c>
      <c r="E2" s="103"/>
      <c r="F2" s="95" t="s">
        <v>1</v>
      </c>
      <c r="G2" s="96"/>
      <c r="H2" s="95" t="s">
        <v>2</v>
      </c>
      <c r="I2" s="96"/>
      <c r="J2" s="95" t="s">
        <v>3</v>
      </c>
      <c r="K2" s="96"/>
      <c r="L2" s="95" t="s">
        <v>4</v>
      </c>
      <c r="M2" s="96"/>
      <c r="N2" s="90" t="s">
        <v>5</v>
      </c>
      <c r="O2" s="91"/>
      <c r="P2" s="92" t="s">
        <v>6</v>
      </c>
      <c r="Q2" s="93"/>
      <c r="R2" s="26"/>
      <c r="S2" s="79">
        <f>DATE($B$2,$B$3,ROW()-1)</f>
        <v>42186</v>
      </c>
      <c r="T2" s="80">
        <f>WEEKDAY(S2,2)</f>
        <v>3</v>
      </c>
      <c r="U2" s="15"/>
      <c r="V2" s="15"/>
      <c r="W2" s="15"/>
      <c r="X2" s="16"/>
      <c r="Y2" s="16"/>
      <c r="Z2" s="15"/>
      <c r="AA2" s="15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</row>
    <row r="3" spans="1:43" s="8" customFormat="1" ht="18" customHeight="1" x14ac:dyDescent="0.25">
      <c r="A3" s="32"/>
      <c r="B3" s="73">
        <f>IF(B11=1,12,B11-1)</f>
        <v>7</v>
      </c>
      <c r="C3" s="101"/>
      <c r="D3" s="58" t="b">
        <f>OR(DATE($B$2,$B$3,E3)=$X$11,DATE($B$2,$B$3,E3)=$X$12,DATE($B$2,$B$3,E3)=$X$13,DATE($B$2,$B$3,E3)=$X$14,DATE($B$2,$B$3,E3)=$X$15,DATE($B$2,$B$3,E3)=$X$16,DATE($B$2,$B$3,E3)=$X$17,DATE($B$2,$B$3,E3)=$X$18,DATE($B$2,$B$3,E3)=$X$21,DATE($B$2,$B$3,E3)=$X$22,DATE($B$2,$B$3,E3)=$X$23)</f>
        <v>0</v>
      </c>
      <c r="E3" s="59">
        <f>IF($T$2=1,1,0)</f>
        <v>0</v>
      </c>
      <c r="F3" s="58" t="b">
        <f>OR(DATE($B$2,$B$3,G3)=$X$11,DATE($B$2,$B$3,G3)=$X$12,DATE($B$2,$B$3,G3)=$X$13,DATE($B$2,$B$3,G3)=$X$14,DATE($B$2,$B$3,G3)=$X$15,DATE($B$2,$B$3,G3)=$X$16,DATE($B$2,$B$3,G3)=$X$17,DATE($B$2,$B$3,G3)=$X$18,DATE($B$2,$B$3,G3)=$X$21,DATE($B$2,$B$3,G3)=$X$22,DATE($B$2,$B$3,G3)=$X$23)</f>
        <v>0</v>
      </c>
      <c r="G3" s="60">
        <f>IF($T$2=2,1,IF($T$2&gt;G1,0,E3+1))</f>
        <v>0</v>
      </c>
      <c r="H3" s="58" t="b">
        <f>OR(DATE($B$2,$B$3,I3)=$X$11,DATE($B$2,$B$3,I3)=$X$12,DATE($B$2,$B$3,I3)=$X$13,DATE($B$2,$B$3,I3)=$X$14,DATE($B$2,$B$3,I3)=$X$15,DATE($B$2,$B$3,I3)=$X$16,DATE($B$2,$B$3,I3)=$X$17,DATE($B$2,$B$3,I3)=$X$18,DATE($B$2,$B$3,I3)=$X$21,DATE($B$2,$B$3,I3)=$X$22,DATE($B$2,$B$3,I3)=$X$23)</f>
        <v>0</v>
      </c>
      <c r="I3" s="60">
        <f>IF($T$2=3,1,IF($T$2&gt;I1,0,G3+1))</f>
        <v>1</v>
      </c>
      <c r="J3" s="58" t="b">
        <f>OR(DATE($B$2,$B$3,K3)=$X$11,DATE($B$2,$B$3,K3)=$X$12,DATE($B$2,$B$3,K3)=$X$13,DATE($B$2,$B$3,K3)=$X$14,DATE($B$2,$B$3,K3)=$X$15,DATE($B$2,$B$3,K3)=$X$16,DATE($B$2,$B$3,K3)=$X$17,DATE($B$2,$B$3,K3)=$X$18,DATE($B$2,$B$3,K3)=$X$21,DATE($B$2,$B$3,K3)=$X$22,DATE($B$2,$B$3,K3)=$X$23)</f>
        <v>0</v>
      </c>
      <c r="K3" s="60">
        <f>IF($T$2=4,1,IF($T$2&gt;K1,0,I3+1))</f>
        <v>2</v>
      </c>
      <c r="L3" s="58" t="b">
        <f>OR(DATE($B$2,$B$3,M3)=$X$11,DATE($B$2,$B$3,M3)=$X$12,DATE($B$2,$B$3,M3)=$X$13,DATE($B$2,$B$3,M3)=$X$14,DATE($B$2,$B$3,M3)=$X$15,DATE($B$2,$B$3,M3)=$X$16,DATE($B$2,$B$3,M3)=$X$17,DATE($B$2,$B$3,M3)=$X$18,DATE($B$2,$B$3,M3)=$X$21,DATE($B$2,$B$3,M3)=$X$22,DATE($B$2,$B$3,M3)=$X$23)</f>
        <v>0</v>
      </c>
      <c r="M3" s="60">
        <f>IF($T$2=5,1,IF($T$2&gt;M1,0,K3+1))</f>
        <v>3</v>
      </c>
      <c r="N3" s="58" t="b">
        <f>OR(DATE($B$2,$B$3,O3)=$X$11,DATE($B$2,$B$3,O3)=$X$12,DATE($B$2,$B$3,O3)=$X$13,DATE($B$2,$B$3,O3)=$X$14,DATE($B$2,$B$3,O3)=$X$15,DATE($B$2,$B$3,O3)=$X$16,DATE($B$2,$B$3,O3)=$X$17,DATE($B$2,$B$3,O3)=$X$18,DATE($B$2,$B$3,O3)=$X$21,DATE($B$2,$B$3,O3)=$X$22,DATE($B$2,$B$3,O3)=$X$23)</f>
        <v>0</v>
      </c>
      <c r="O3" s="60">
        <f>IF($T$2=6,1,IF($T$2&gt;O1,0,M3+1))</f>
        <v>4</v>
      </c>
      <c r="P3" s="58" t="b">
        <f>OR(DATE($B$2,$B$3,Q3)=$X$11,DATE($B$2,$B$3,Q3)=$X$12,DATE($B$2,$B$3,Q3)=$X$13,DATE($B$2,$B$3,Q3)=$X$14,DATE($B$2,$B$3,Q3)=$X$15,DATE($B$2,$B$3,Q3)=$X$16,DATE($B$2,$B$3,Q3)=$X$17,DATE($B$2,$B$3,Q3)=$X$18,DATE($B$2,$B$3,Q3)=$X$21,DATE($B$2,$B$3,Q3)=$X$22,DATE($B$2,$B$3,Q3)=$X$23)</f>
        <v>0</v>
      </c>
      <c r="Q3" s="60">
        <f>IF($T$2=7,1,IF($T$2&gt;Q1,0,O3+1))</f>
        <v>5</v>
      </c>
      <c r="R3" s="27"/>
      <c r="S3" s="79"/>
      <c r="T3" s="80"/>
      <c r="U3" s="17"/>
      <c r="V3" s="17"/>
      <c r="W3" s="17"/>
      <c r="X3" s="18"/>
      <c r="Y3" s="19"/>
      <c r="Z3" s="17"/>
      <c r="AA3" s="17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8" customFormat="1" ht="18" customHeight="1" x14ac:dyDescent="0.2">
      <c r="A4" s="17"/>
      <c r="B4" s="33"/>
      <c r="C4" s="101"/>
      <c r="D4" s="61" t="b">
        <f>OR(DATE($B$2,$B$3,E4)=$X$11,DATE($B$2,$B$3,E4)=$X$12,DATE($B$2,$B$3,E4)=$X$13,DATE($B$2,$B$3,E4)=$X$14,DATE($B$2,$B$3,E4)=$X$15,DATE($B$2,$B$3,E4)=$X$16,DATE($B$2,$B$3,E4)=$X$17,DATE($B$2,$B$3,E4)=$X$18,DATE($B$2,$B$3,E4)=$X$21,DATE($B$2,$B$3,E4)=$X$22,DATE($B$2,$B$3,E4)=$X$23)</f>
        <v>0</v>
      </c>
      <c r="E4" s="62">
        <f>DAY(DATE($B$2,$B$3,$Q$3+1))</f>
        <v>6</v>
      </c>
      <c r="F4" s="61" t="b">
        <f>OR(DATE($B$2,$B$3,G4)=$X$11,DATE($B$2,$B$3,G4)=$X$12,DATE($B$2,$B$3,G4)=$X$13,DATE($B$2,$B$3,G4)=$X$14,DATE($B$2,$B$3,G4)=$X$15,DATE($B$2,$B$3,G4)=$X$16,DATE($B$2,$B$3,G4)=$X$17,DATE($B$2,$B$3,G4)=$X$18,DATE($B$2,$B$3,G4)=$X$21,DATE($B$2,$B$3,G4)=$X$22,DATE($B$2,$B$3,G4)=$X$23)</f>
        <v>0</v>
      </c>
      <c r="G4" s="63">
        <f>DAY(DATE($B$2,$B$3,$Q$3+2))</f>
        <v>7</v>
      </c>
      <c r="H4" s="61" t="b">
        <f>OR(DATE($B$2,$B$3,I4)=$X$11,DATE($B$2,$B$3,I4)=$X$12,DATE($B$2,$B$3,I4)=$X$13,DATE($B$2,$B$3,I4)=$X$14,DATE($B$2,$B$3,I4)=$X$15,DATE($B$2,$B$3,I4)=$X$16,DATE($B$2,$B$3,I4)=$X$17,DATE($B$2,$B$3,I4)=$X$18,DATE($B$2,$B$3,I4)=$X$21,DATE($B$2,$B$3,I4)=$X$22,DATE($B$2,$B$3,I4)=$X$23)</f>
        <v>0</v>
      </c>
      <c r="I4" s="63">
        <f>DAY(DATE($B$2,$B$3,$Q$3+3))</f>
        <v>8</v>
      </c>
      <c r="J4" s="61" t="b">
        <f>OR(DATE($B$2,$B$3,K4)=$X$11,DATE($B$2,$B$3,K4)=$X$12,DATE($B$2,$B$3,K4)=$X$13,DATE($B$2,$B$3,K4)=$X$14,DATE($B$2,$B$3,K4)=$X$15,DATE($B$2,$B$3,K4)=$X$16,DATE($B$2,$B$3,K4)=$X$17,DATE($B$2,$B$3,K4)=$X$18,DATE($B$2,$B$3,K4)=$X$21,DATE($B$2,$B$3,K4)=$X$22,DATE($B$2,$B$3,K4)=$X$23)</f>
        <v>0</v>
      </c>
      <c r="K4" s="63">
        <f>DAY(DATE($B$2,$B$3,$Q$3+4))</f>
        <v>9</v>
      </c>
      <c r="L4" s="61" t="b">
        <f>OR(DATE($B$2,$B$3,M4)=$X$11,DATE($B$2,$B$3,M4)=$X$12,DATE($B$2,$B$3,M4)=$X$13,DATE($B$2,$B$3,M4)=$X$14,DATE($B$2,$B$3,M4)=$X$15,DATE($B$2,$B$3,M4)=$X$16,DATE($B$2,$B$3,M4)=$X$17,DATE($B$2,$B$3,M4)=$X$18,DATE($B$2,$B$3,M4)=$X$21,DATE($B$2,$B$3,M4)=$X$22,DATE($B$2,$B$3,M4)=$X$23)</f>
        <v>0</v>
      </c>
      <c r="M4" s="63">
        <f>DAY(DATE($B$2,$B$3,$Q$3+5))</f>
        <v>10</v>
      </c>
      <c r="N4" s="61" t="b">
        <f>OR(DATE($B$2,$B$3,O4)=$X$11,DATE($B$2,$B$3,O4)=$X$12,DATE($B$2,$B$3,O4)=$X$13,DATE($B$2,$B$3,O4)=$X$14,DATE($B$2,$B$3,O4)=$X$15,DATE($B$2,$B$3,O4)=$X$16,DATE($B$2,$B$3,O4)=$X$17,DATE($B$2,$B$3,O4)=$X$18,DATE($B$2,$B$3,O4)=$X$21,DATE($B$2,$B$3,O4)=$X$22,DATE($B$2,$B$3,O4)=$X$23)</f>
        <v>0</v>
      </c>
      <c r="O4" s="63">
        <f>DAY(DATE($B$2,$B$3,$Q$3+6))</f>
        <v>11</v>
      </c>
      <c r="P4" s="61" t="b">
        <f>OR(DATE($B$2,$B$3,Q4)=$X$11,DATE($B$2,$B$3,Q4)=$X$12,DATE($B$2,$B$3,Q4)=$X$13,DATE($B$2,$B$3,Q4)=$X$14,DATE($B$2,$B$3,Q4)=$X$15,DATE($B$2,$B$3,Q4)=$X$16,DATE($B$2,$B$3,Q4)=$X$17,DATE($B$2,$B$3,Q4)=$X$18,DATE($B$2,$B$3,Q4)=$X$21,DATE($B$2,$B$3,Q4)=$X$22,DATE($B$2,$B$3,Q4)=$X$23)</f>
        <v>0</v>
      </c>
      <c r="Q4" s="63">
        <f>DAY(DATE($B$2,$B$3,$Q$3+7))</f>
        <v>12</v>
      </c>
      <c r="R4" s="27"/>
      <c r="S4" s="79"/>
      <c r="T4" s="80"/>
      <c r="U4" s="17"/>
      <c r="V4" s="17"/>
      <c r="W4" s="17"/>
      <c r="X4" s="18"/>
      <c r="Y4" s="19"/>
      <c r="Z4" s="17"/>
      <c r="AA4" s="1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8" customFormat="1" ht="18" customHeight="1" x14ac:dyDescent="0.2">
      <c r="A5" s="17"/>
      <c r="B5" s="32"/>
      <c r="C5" s="101"/>
      <c r="D5" s="58" t="b">
        <f>OR(DATE($B$2,$B$3,E5)=$X$11,DATE($B$2,$B$3,E5)=$X$12,DATE($B$2,$B$3,E5)=$X$13,DATE($B$2,$B$3,E5)=$X$14,DATE($B$2,$B$3,E5)=$X$15,DATE($B$2,$B$3,E5)=$X$16,DATE($B$2,$B$3,E5)=$X$17,DATE($B$2,$B$3,E5)=$X$18,DATE($B$2,$B$3,E5)=$X$21,DATE($B$2,$B$3,E5)=$X$22,DATE($B$2,$B$3,E5)=$X$23)</f>
        <v>0</v>
      </c>
      <c r="E5" s="64">
        <f>DAY(DATE($B$2,$B$3,$Q$3+8))</f>
        <v>13</v>
      </c>
      <c r="F5" s="58" t="b">
        <f>OR(DATE($B$2,$B$3,G5)=$X$11,DATE($B$2,$B$3,G5)=$X$12,DATE($B$2,$B$3,G5)=$X$13,DATE($B$2,$B$3,G5)=$X$14,DATE($B$2,$B$3,G5)=$X$15,DATE($B$2,$B$3,G5)=$X$16,DATE($B$2,$B$3,G5)=$X$17,DATE($B$2,$B$3,G5)=$X$18,DATE($B$2,$B$3,G5)=$X$21,DATE($B$2,$B$3,G5)=$X$22,DATE($B$2,$B$3,G5)=$X$23)</f>
        <v>0</v>
      </c>
      <c r="G5" s="65">
        <f>DAY(DATE($B$2,$B$3,$Q$3+9))</f>
        <v>14</v>
      </c>
      <c r="H5" s="58" t="b">
        <f>OR(DATE($B$2,$B$3,I5)=$X$11,DATE($B$2,$B$3,I5)=$X$12,DATE($B$2,$B$3,I5)=$X$13,DATE($B$2,$B$3,I5)=$X$14,DATE($B$2,$B$3,I5)=$X$15,DATE($B$2,$B$3,I5)=$X$16,DATE($B$2,$B$3,I5)=$X$17,DATE($B$2,$B$3,I5)=$X$18,DATE($B$2,$B$3,I5)=$X$21,DATE($B$2,$B$3,I5)=$X$22,DATE($B$2,$B$3,I5)=$X$23)</f>
        <v>0</v>
      </c>
      <c r="I5" s="65">
        <f>DAY(DATE($B$2,$B$3,$Q$3+10))</f>
        <v>15</v>
      </c>
      <c r="J5" s="58" t="b">
        <f>OR(DATE($B$2,$B$3,K5)=$X$11,DATE($B$2,$B$3,K5)=$X$12,DATE($B$2,$B$3,K5)=$X$13,DATE($B$2,$B$3,K5)=$X$14,DATE($B$2,$B$3,K5)=$X$15,DATE($B$2,$B$3,K5)=$X$16,DATE($B$2,$B$3,K5)=$X$17,DATE($B$2,$B$3,K5)=$X$18,DATE($B$2,$B$3,K5)=$X$21,DATE($B$2,$B$3,K5)=$X$22,DATE($B$2,$B$3,K5)=$X$23)</f>
        <v>0</v>
      </c>
      <c r="K5" s="65">
        <f>DAY(DATE($B$2,$B$3,$Q$3+11))</f>
        <v>16</v>
      </c>
      <c r="L5" s="58" t="b">
        <f>OR(DATE($B$2,$B$3,M5)=$X$11,DATE($B$2,$B$3,M5)=$X$12,DATE($B$2,$B$3,M5)=$X$13,DATE($B$2,$B$3,M5)=$X$14,DATE($B$2,$B$3,M5)=$X$15,DATE($B$2,$B$3,M5)=$X$16,DATE($B$2,$B$3,M5)=$X$17,DATE($B$2,$B$3,M5)=$X$18,DATE($B$2,$B$3,M5)=$X$21,DATE($B$2,$B$3,M5)=$X$22,DATE($B$2,$B$3,M5)=$X$23)</f>
        <v>0</v>
      </c>
      <c r="M5" s="65">
        <f>DAY(DATE($B$2,$B$3,$Q$3+12))</f>
        <v>17</v>
      </c>
      <c r="N5" s="58" t="b">
        <f>OR(DATE($B$2,$B$3,O5)=$X$11,DATE($B$2,$B$3,O5)=$X$12,DATE($B$2,$B$3,O5)=$X$13,DATE($B$2,$B$3,O5)=$X$14,DATE($B$2,$B$3,O5)=$X$15,DATE($B$2,$B$3,O5)=$X$16,DATE($B$2,$B$3,O5)=$X$17,DATE($B$2,$B$3,O5)=$X$18,DATE($B$2,$B$3,O5)=$X$21,DATE($B$2,$B$3,O5)=$X$22,DATE($B$2,$B$3,O5)=$X$23)</f>
        <v>0</v>
      </c>
      <c r="O5" s="65">
        <f>DAY(DATE($B$2,$B$3,$Q$3+13))</f>
        <v>18</v>
      </c>
      <c r="P5" s="58" t="b">
        <f>OR(DATE($B$2,$B$3,Q5)=$X$11,DATE($B$2,$B$3,Q5)=$X$12,DATE($B$2,$B$3,Q5)=$X$13,DATE($B$2,$B$3,Q5)=$X$14,DATE($B$2,$B$3,Q5)=$X$15,DATE($B$2,$B$3,Q5)=$X$16,DATE($B$2,$B$3,Q5)=$X$17,DATE($B$2,$B$3,Q5)=$X$18,DATE($B$2,$B$3,Q5)=$X$21,DATE($B$2,$B$3,Q5)=$X$22,DATE($B$2,$B$3,Q5)=$X$23)</f>
        <v>0</v>
      </c>
      <c r="Q5" s="65">
        <f>DAY(DATE($B$2,$B$3,$Q$3+14))</f>
        <v>19</v>
      </c>
      <c r="R5" s="27"/>
      <c r="S5" s="79"/>
      <c r="T5" s="80"/>
      <c r="U5" s="17"/>
      <c r="V5" s="17"/>
      <c r="W5" s="17"/>
      <c r="X5" s="20"/>
      <c r="Y5" s="20"/>
      <c r="Z5" s="21"/>
      <c r="AA5" s="17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3" s="8" customFormat="1" ht="18" customHeight="1" x14ac:dyDescent="0.2">
      <c r="A6" s="17"/>
      <c r="B6" s="32"/>
      <c r="C6" s="101"/>
      <c r="D6" s="58" t="b">
        <f>OR(DATE($B$2,$B$3,E6)=$X$11,DATE($B$2,$B$3,E6)=$X$12,DATE($B$2,$B$3,E6)=$X$13,DATE($B$2,$B$3,E6)=$X$14,DATE($B$2,$B$3,E6)=$X$15,DATE($B$2,$B$3,E6)=$X$16,DATE($B$2,$B$3,E6)=$X$17,DATE($B$2,$B$3,E6)=$X$18,DATE($B$2,$B$3,E6)=$X$21,DATE($B$2,$B$3,E6)=$X$22,DATE($B$2,$B$3,E6)=$X$23)</f>
        <v>0</v>
      </c>
      <c r="E6" s="64">
        <f>IF(MONTH(DATE($B$2,$B$3,$Q$3+15)) =$B$3, DAY(DATE($B$2,$B$3,$Q$3+15)),"")</f>
        <v>20</v>
      </c>
      <c r="F6" s="58" t="b">
        <f>OR(DATE($B$2,$B$3,G6)=$X$11,DATE($B$2,$B$3,G6)=$X$12,DATE($B$2,$B$3,G6)=$X$13,DATE($B$2,$B$3,G6)=$X$14,DATE($B$2,$B$3,G6)=$X$15,DATE($B$2,$B$3,G6)=$X$16,DATE($B$2,$B$3,G6)=$X$17,DATE($B$2,$B$3,G6)=$X$18,DATE($B$2,$B$3,G6)=$X$21,DATE($B$2,$B$3,G6)=$X$22,DATE($B$2,$B$3,G6)=$X$23)</f>
        <v>0</v>
      </c>
      <c r="G6" s="65">
        <f>IF(MONTH(DATE($B$2,$B$3,$Q$3+16)) =$B$3, DAY(DATE($B$2,$B$3,$Q$3+16)),"")</f>
        <v>21</v>
      </c>
      <c r="H6" s="58" t="b">
        <f>OR(DATE($B$2,$B$3,I6)=$X$11,DATE($B$2,$B$3,I6)=$X$12,DATE($B$2,$B$3,I6)=$X$13,DATE($B$2,$B$3,I6)=$X$14,DATE($B$2,$B$3,I6)=$X$15,DATE($B$2,$B$3,I6)=$X$16,DATE($B$2,$B$3,I6)=$X$17,DATE($B$2,$B$3,I6)=$X$18,DATE($B$2,$B$3,I6)=$X$21,DATE($B$2,$B$3,I6)=$X$22,DATE($B$2,$B$3,I6)=$X$23)</f>
        <v>0</v>
      </c>
      <c r="I6" s="65">
        <f>IF(MONTH(DATE($B$2,$B$3,$Q$3+17)) =$B$3, DAY(DATE($B$2,$B$3,$Q$3+17)),"")</f>
        <v>22</v>
      </c>
      <c r="J6" s="58" t="b">
        <f>OR(DATE($B$2,$B$3,K6)=$X$11,DATE($B$2,$B$3,K6)=$X$12,DATE($B$2,$B$3,K6)=$X$13,DATE($B$2,$B$3,K6)=$X$14,DATE($B$2,$B$3,K6)=$X$15,DATE($B$2,$B$3,K6)=$X$16,DATE($B$2,$B$3,K6)=$X$17,DATE($B$2,$B$3,K6)=$X$18,DATE($B$2,$B$3,K6)=$X$21,DATE($B$2,$B$3,K6)=$X$22,DATE($B$2,$B$3,K6)=$X$23)</f>
        <v>0</v>
      </c>
      <c r="K6" s="65">
        <f>IF(MONTH(DATE($B$2,$B$3,$Q$3+18)) =$B$3, DAY(DATE($B$2,$B$3,$Q$3+18)),"")</f>
        <v>23</v>
      </c>
      <c r="L6" s="58" t="b">
        <f>OR(DATE($B$2,$B$3,M6)=$X$11,DATE($B$2,$B$3,M6)=$X$12,DATE($B$2,$B$3,M6)=$X$13,DATE($B$2,$B$3,M6)=$X$14,DATE($B$2,$B$3,M6)=$X$15,DATE($B$2,$B$3,M6)=$X$16,DATE($B$2,$B$3,M6)=$X$17,DATE($B$2,$B$3,M6)=$X$18,DATE($B$2,$B$3,M6)=$X$21,DATE($B$2,$B$3,M6)=$X$22,DATE($B$2,$B$3,M6)=$X$23)</f>
        <v>0</v>
      </c>
      <c r="M6" s="65">
        <f>IF(MONTH(DATE($B$2,$B$3,$Q$3+19)) =$B$3, DAY(DATE($B$2,$B$3,$Q$3+19)),"")</f>
        <v>24</v>
      </c>
      <c r="N6" s="58" t="b">
        <f>OR(DATE($B$2,$B$3,O6)=$X$11,DATE($B$2,$B$3,O6)=$X$12,DATE($B$2,$B$3,O6)=$X$13,DATE($B$2,$B$3,O6)=$X$14,DATE($B$2,$B$3,O6)=$X$15,DATE($B$2,$B$3,O6)=$X$16,DATE($B$2,$B$3,O6)=$X$17,DATE($B$2,$B$3,O6)=$X$18,DATE($B$2,$B$3,O6)=$X$21,DATE($B$2,$B$3,O6)=$X$22,DATE($B$2,$B$3,O6)=$X$23)</f>
        <v>0</v>
      </c>
      <c r="O6" s="65">
        <f>IF(MONTH(DATE($B$2,$B$3,$Q$3+20)) =$B$3, DAY(DATE($B$2,$B$3,$Q$3+20)),"")</f>
        <v>25</v>
      </c>
      <c r="P6" s="58" t="b">
        <f>OR(DATE($B$2,$B$3,Q6)=$X$11,DATE($B$2,$B$3,Q6)=$X$12,DATE($B$2,$B$3,Q6)=$X$13,DATE($B$2,$B$3,Q6)=$X$14,DATE($B$2,$B$3,Q6)=$X$15,DATE($B$2,$B$3,Q6)=$X$16,DATE($B$2,$B$3,Q6)=$X$17,DATE($B$2,$B$3,Q6)=$X$18,DATE($B$2,$B$3,Q6)=$X$21,DATE($B$2,$B$3,Q6)=$X$22,DATE($B$2,$B$3,Q6)=$X$23)</f>
        <v>0</v>
      </c>
      <c r="Q6" s="65">
        <f>IF(MONTH(DATE($B$2,$B$3,$Q$3+21)) =$B$3, DAY(DATE($B$2,$B$3,$Q$3+21)),"")</f>
        <v>26</v>
      </c>
      <c r="R6" s="27"/>
      <c r="S6" s="79"/>
      <c r="T6" s="80"/>
      <c r="U6" s="17"/>
      <c r="V6" s="17"/>
      <c r="W6" s="17"/>
      <c r="X6" s="17"/>
      <c r="Y6" s="17"/>
      <c r="Z6" s="17"/>
      <c r="AA6" s="17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</row>
    <row r="7" spans="1:43" s="8" customFormat="1" ht="18" customHeight="1" x14ac:dyDescent="0.2">
      <c r="A7" s="17"/>
      <c r="B7" s="32"/>
      <c r="C7" s="101"/>
      <c r="D7" s="58" t="b">
        <f>OR(DATE($B$2,$B$3,E7)=$X$11,DATE($B$2,$B$3,E7)=$X$12,DATE($B$2,$B$3,E7)=$X$13,DATE($B$2,$B$3,E7)=$X$14,DATE($B$2,$B$3,E7)=$X$15,DATE($B$2,$B$3,E7)=$X$16,DATE($B$2,$B$3,E7)=$X$17,DATE($B$2,$B$3,E7)=$X$18,DATE($B$2,$B$3,E7)=$X$21,DATE($B$2,$B$3,E7)=$X$22,DATE($B$2,$B$3,E7)=$X$23)</f>
        <v>0</v>
      </c>
      <c r="E7" s="64">
        <f>IF(MONTH(DATE($B$2,$B$3,$Q$3+22)) =$B$3, DAY(DATE($B$2,$B$3,$Q$3+22)),"")</f>
        <v>27</v>
      </c>
      <c r="F7" s="58" t="b">
        <f>OR(DATE($B$2,$B$3,G7)=$X$11,DATE($B$2,$B$3,G7)=$X$12,DATE($B$2,$B$3,G7)=$X$13,DATE($B$2,$B$3,G7)=$X$14,DATE($B$2,$B$3,G7)=$X$15,DATE($B$2,$B$3,G7)=$X$16,DATE($B$2,$B$3,G7)=$X$17,DATE($B$2,$B$3,G7)=$X$18,DATE($B$2,$B$3,G7)=$X$21,DATE($B$2,$B$3,G7)=$X$22,DATE($B$2,$B$3,G7)=$X$23)</f>
        <v>0</v>
      </c>
      <c r="G7" s="65">
        <f>IF(MONTH(DATE($B$2,$B$3,$Q$3+23)) =$B$3, DAY(DATE($B$2,$B$3,$Q$3+23)),"")</f>
        <v>28</v>
      </c>
      <c r="H7" s="58" t="b">
        <f>OR(DATE($B$2,$B$3,I7)=$X$11,DATE($B$2,$B$3,I7)=$X$12,DATE($B$2,$B$3,I7)=$X$13,DATE($B$2,$B$3,I7)=$X$14,DATE($B$2,$B$3,I7)=$X$15,DATE($B$2,$B$3,I7)=$X$16,DATE($B$2,$B$3,I7)=$X$17,DATE($B$2,$B$3,I7)=$X$18,DATE($B$2,$B$3,I7)=$X$21,DATE($B$2,$B$3,I7)=$X$22,DATE($B$2,$B$3,I7)=$X$23)</f>
        <v>0</v>
      </c>
      <c r="I7" s="65">
        <f>IF(MONTH(DATE($B$2,$B$3,$Q$3+24)) =$B$3, DAY(DATE($B$2,$B$3,$Q$3+24)),"")</f>
        <v>29</v>
      </c>
      <c r="J7" s="58" t="b">
        <f>OR(DATE($B$2,$B$3,K7)=$X$11,DATE($B$2,$B$3,K7)=$X$12,DATE($B$2,$B$3,K7)=$X$13,DATE($B$2,$B$3,K7)=$X$14,DATE($B$2,$B$3,K7)=$X$15,DATE($B$2,$B$3,K7)=$X$16,DATE($B$2,$B$3,K7)=$X$17,DATE($B$2,$B$3,K7)=$X$18,DATE($B$2,$B$3,K7)=$X$21,DATE($B$2,$B$3,K7)=$X$22,DATE($B$2,$B$3,K7)=$X$23)</f>
        <v>0</v>
      </c>
      <c r="K7" s="65">
        <f>IF(MONTH(DATE($B$2,$B$3,$Q$3+25)) =$B$3, DAY(DATE($B$2,$B$3,$Q$3+25)),"")</f>
        <v>30</v>
      </c>
      <c r="L7" s="58" t="b">
        <f>OR(DATE($B$2,$B$3,M7)=$X$11,DATE($B$2,$B$3,M7)=$X$12,DATE($B$2,$B$3,M7)=$X$13,DATE($B$2,$B$3,M7)=$X$14,DATE($B$2,$B$3,M7)=$X$15,DATE($B$2,$B$3,M7)=$X$16,DATE($B$2,$B$3,M7)=$X$17,DATE($B$2,$B$3,M7)=$X$18,DATE($B$2,$B$3,M7)=$X$21,DATE($B$2,$B$3,M7)=$X$22,DATE($B$2,$B$3,M7)=$X$23)</f>
        <v>0</v>
      </c>
      <c r="M7" s="65">
        <f>IF(MONTH(DATE($B$2,$B$3,$Q$3+26)) =$B$3, DAY(DATE($B$2,$B$3,$Q$3+26)),"")</f>
        <v>31</v>
      </c>
      <c r="N7" s="58" t="e">
        <f>OR(DATE($B$2,$B$3,O7)=$X$11,DATE($B$2,$B$3,O7)=$X$12,DATE($B$2,$B$3,O7)=$X$13,DATE($B$2,$B$3,O7)=$X$14,DATE($B$2,$B$3,O7)=$X$15,DATE($B$2,$B$3,O7)=$X$16,DATE($B$2,$B$3,O7)=$X$17,DATE($B$2,$B$3,O7)=$X$18,DATE($B$2,$B$3,O7)=$X$21,DATE($B$2,$B$3,O7)=$X$22,DATE($B$2,$B$3,O7)=$X$23)</f>
        <v>#VALUE!</v>
      </c>
      <c r="O7" s="65" t="str">
        <f>IF(MONTH(DATE($B$2,$B$3,$Q$3+27)) =$B$3, DAY(DATE($B$2,$B$3,$Q$3+27)),"")</f>
        <v/>
      </c>
      <c r="P7" s="58" t="e">
        <f>OR(DATE($B$2,$B$3,Q7)=$X$11,DATE($B$2,$B$3,Q7)=$X$12,DATE($B$2,$B$3,Q7)=$X$13,DATE($B$2,$B$3,Q7)=$X$14,DATE($B$2,$B$3,Q7)=$X$15,DATE($B$2,$B$3,Q7)=$X$16,DATE($B$2,$B$3,Q7)=$X$17,DATE($B$2,$B$3,Q7)=$X$18,DATE($B$2,$B$3,Q7)=$X$21,DATE($B$2,$B$3,Q7)=$X$22,DATE($B$2,$B$3,Q7)=$X$23)</f>
        <v>#VALUE!</v>
      </c>
      <c r="Q7" s="65" t="str">
        <f>IF(MONTH(DATE($B$2,$B$3,$Q$3+28)) =$B$3, DAY(DATE($B$2,$B$3,$Q$3+28)),"")</f>
        <v/>
      </c>
      <c r="R7" s="27"/>
      <c r="S7" s="79"/>
      <c r="T7" s="80"/>
      <c r="U7" s="17"/>
      <c r="V7" s="17"/>
      <c r="W7" s="17"/>
      <c r="X7" s="17"/>
      <c r="Y7" s="17" t="s">
        <v>7</v>
      </c>
      <c r="Z7" s="17"/>
      <c r="AA7" s="17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</row>
    <row r="8" spans="1:43" s="8" customFormat="1" ht="18" customHeight="1" x14ac:dyDescent="0.2">
      <c r="A8" s="17"/>
      <c r="B8" s="32"/>
      <c r="C8" s="101"/>
      <c r="D8" s="58" t="e">
        <f>OR(DATE($B$2,$B$3,E8)=$X$11,DATE($B$2,$B$3,E8)=$X$12,DATE($B$2,$B$3,E8)=$X$13,DATE($B$2,$B$3,E8)=$X$14,DATE($B$2,$B$3,E8)=$X$15,DATE($B$2,$B$3,E8)=$X$16,DATE($B$2,$B$3,E8)=$X$17,DATE($B$2,$B$3,E8)=$X$18)</f>
        <v>#VALUE!</v>
      </c>
      <c r="E8" s="64" t="str">
        <f>IF(MONTH(DATE($B$2,$B$3,$Q$3+29)) =$B$3, DAY(DATE($B$2,$B$3,$Q$3+29)),"")</f>
        <v/>
      </c>
      <c r="F8" s="58" t="e">
        <f>OR(DATE($B$2,$B$3,G8)=$X$11,DATE($B$2,$B$3,G8)=$X$12,DATE($B$2,$B$3,G8)=$X$13,DATE($B$2,$B$3,G8)=$X$14,DATE($B$2,$B$3,G8)=$X$15,DATE($B$2,$B$3,G8)=$X$16,DATE($B$2,$B$3,G8)=$X$17,DATE($B$2,$B$3,G8)=$X$18)</f>
        <v>#VALUE!</v>
      </c>
      <c r="G8" s="65" t="str">
        <f>IF(MONTH(DATE($B$2,$B$3,$Q$3+30)) =$B$3, DAY(DATE($B$2,$B$3,$Q$3+30)),"")</f>
        <v/>
      </c>
      <c r="H8" s="58"/>
      <c r="I8" s="65"/>
      <c r="J8" s="58"/>
      <c r="K8" s="65"/>
      <c r="L8" s="58"/>
      <c r="M8" s="65"/>
      <c r="N8" s="58"/>
      <c r="O8" s="65"/>
      <c r="P8" s="58"/>
      <c r="Q8" s="65"/>
      <c r="R8" s="27"/>
      <c r="S8" s="79"/>
      <c r="T8" s="80"/>
      <c r="U8" s="17"/>
      <c r="V8" s="40" t="s">
        <v>7</v>
      </c>
      <c r="W8" s="40"/>
      <c r="X8" s="40"/>
      <c r="Y8" s="40"/>
      <c r="Z8" s="40"/>
      <c r="AA8" s="40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s="6" customFormat="1" ht="18" customHeight="1" x14ac:dyDescent="0.2">
      <c r="A9" s="22"/>
      <c r="B9" s="36"/>
      <c r="C9" s="76"/>
      <c r="D9" s="76"/>
      <c r="E9" s="77">
        <v>1</v>
      </c>
      <c r="F9" s="77"/>
      <c r="G9" s="77">
        <v>2</v>
      </c>
      <c r="H9" s="77"/>
      <c r="I9" s="77">
        <v>3</v>
      </c>
      <c r="J9" s="77"/>
      <c r="K9" s="77">
        <v>4</v>
      </c>
      <c r="L9" s="77"/>
      <c r="M9" s="77">
        <v>5</v>
      </c>
      <c r="N9" s="77"/>
      <c r="O9" s="77">
        <v>6</v>
      </c>
      <c r="P9" s="77"/>
      <c r="Q9" s="77">
        <v>7</v>
      </c>
      <c r="R9" s="24"/>
      <c r="S9" s="81"/>
      <c r="T9" s="81"/>
      <c r="U9" s="34"/>
      <c r="V9" s="94" t="s">
        <v>21</v>
      </c>
      <c r="W9" s="94"/>
      <c r="X9" s="94"/>
      <c r="Y9" s="94"/>
      <c r="Z9" s="94"/>
      <c r="AA9" s="94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ht="18" customHeight="1" x14ac:dyDescent="0.25">
      <c r="A10" s="31"/>
      <c r="B10" s="56">
        <v>2015</v>
      </c>
      <c r="C10" s="102" t="s">
        <v>10</v>
      </c>
      <c r="D10" s="87" t="s">
        <v>0</v>
      </c>
      <c r="E10" s="88"/>
      <c r="F10" s="87" t="s">
        <v>1</v>
      </c>
      <c r="G10" s="88"/>
      <c r="H10" s="87" t="s">
        <v>2</v>
      </c>
      <c r="I10" s="88"/>
      <c r="J10" s="87" t="s">
        <v>3</v>
      </c>
      <c r="K10" s="88"/>
      <c r="L10" s="87" t="s">
        <v>4</v>
      </c>
      <c r="M10" s="88"/>
      <c r="N10" s="99" t="s">
        <v>5</v>
      </c>
      <c r="O10" s="100"/>
      <c r="P10" s="97" t="s">
        <v>6</v>
      </c>
      <c r="Q10" s="98"/>
      <c r="R10" s="26"/>
      <c r="S10" s="79">
        <f>DATE($B$10,$B$11,ROW()-9)</f>
        <v>42217</v>
      </c>
      <c r="T10" s="80">
        <f>WEEKDAY(S10,2)</f>
        <v>6</v>
      </c>
      <c r="U10" s="31"/>
      <c r="V10" s="89" t="s">
        <v>20</v>
      </c>
      <c r="W10" s="89"/>
      <c r="X10" s="89" t="s">
        <v>8</v>
      </c>
      <c r="Y10" s="89"/>
      <c r="Z10" s="89" t="s">
        <v>9</v>
      </c>
      <c r="AA10" s="89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s="6" customFormat="1" ht="18" customHeight="1" x14ac:dyDescent="0.25">
      <c r="A11" s="34"/>
      <c r="B11" s="57">
        <v>8</v>
      </c>
      <c r="C11" s="102"/>
      <c r="D11" s="55" t="b">
        <f>OR(DATE($B$10,$B$11,E11)=$V$11,DATE($B$10,$B$11,E11)=$V$12,DATE($B$10,$B$11,E11)=$V$13,DATE($B$10,$B$11,E11)=$V$14,DATE($B$10,$B$11,E11)=$V$15,DATE($B$10,$B$11,E11)=$V$16,DATE($B$10,$B$11,E11)=$V$17,DATE($B$10,$B$11,E11)=$V$18,,DATE($B$10,$B$11,E11)=$V$19,DATE($B$10,$B$11,E11)=$V$20,DATE($B$10,$B$11,E11)=$V$21,DATE($B$10,$B$11,E11)=$V$22,DATE($B$10,$B$11,E11)=$V$23)</f>
        <v>0</v>
      </c>
      <c r="E11" s="66">
        <f>IF($T$10=1,1,IF($T$10&gt;E9,0,C11+1))</f>
        <v>0</v>
      </c>
      <c r="F11" s="67" t="b">
        <f>OR(DATE($B$10,$B$11,G11)=$V$11,DATE($B$10,$B$11,G11)=$V$12,DATE($B$10,$B$11,G11)=$V$13,DATE($B$10,$B$11,G11)=$V$14,DATE($B$10,$B$11,G11)=$V$15,DATE($B$10,$B$11,G11)=$V$16,DATE($B$10,$B$11,G11)=$V$17,DATE($B$10,$B$11,G11)=$V$18,,DATE($B$10,$B$11,G11)=$V$19,DATE($B$10,$B$11,G11)=$V$20,DATE($B$10,$B$11,G11)=$V$21,DATE($B$10,$B$11,G11)=$V$22,DATE($B$10,$B$11,G11)=$V$23)</f>
        <v>0</v>
      </c>
      <c r="G11" s="66">
        <f>IF($T$10=2,1,IF($T$10&gt;G9,0,E11+1))</f>
        <v>0</v>
      </c>
      <c r="H11" s="67" t="b">
        <f t="shared" ref="H11:H16" si="0">OR(DATE($B$10,$B$11,I11)=$V$11,DATE($B$10,$B$11,I11)=$V$12,DATE($B$10,$B$11,I11)=$V$13,DATE($B$10,$B$11,I11)=$V$14,DATE($B$10,$B$11,I11)=$V$15,DATE($B$10,$B$11,I11)=$V$16,DATE($B$10,$B$11,I11)=$V$17,DATE($B$10,$B$11,I11)=$V$18,,DATE($B$10,$B$11,I11)=$V$19,DATE($B$10,$B$11,I11)=$V$20,DATE($B$10,$B$11,I11)=$V$21,DATE($B$10,$B$11,I11)=$V$22,DATE($B$10,$B$11,I11)=$V$23)</f>
        <v>0</v>
      </c>
      <c r="I11" s="66">
        <f>IF($T$10=3,1,IF($T$10&gt;I9,0,G11+1))</f>
        <v>0</v>
      </c>
      <c r="J11" s="67" t="b">
        <f t="shared" ref="J11:J16" si="1">OR(DATE($B$10,$B$11,K11)=$V$11,DATE($B$10,$B$11,K11)=$V$12,DATE($B$10,$B$11,K11)=$V$13,DATE($B$10,$B$11,K11)=$V$14,DATE($B$10,$B$11,K11)=$V$15,DATE($B$10,$B$11,K11)=$V$16,DATE($B$10,$B$11,K11)=$V$17,DATE($B$10,$B$11,K11)=$V$18,,DATE($B$10,$B$11,K11)=$V$19,DATE($B$10,$B$11,K11)=$V$20,DATE($B$10,$B$11,K11)=$V$21,DATE($B$10,$B$11,K11)=$V$22,DATE($B$10,$B$11,K11)=$V$23)</f>
        <v>0</v>
      </c>
      <c r="K11" s="66">
        <f>IF($T$10=4,1,IF($T$10&gt;K9,0,I11+1))</f>
        <v>0</v>
      </c>
      <c r="L11" s="67" t="b">
        <f t="shared" ref="L11:L16" si="2">OR(DATE($B$10,$B$11,M11)=$V$11,DATE($B$10,$B$11,M11)=$V$12,DATE($B$10,$B$11,M11)=$V$13,DATE($B$10,$B$11,M11)=$V$14,DATE($B$10,$B$11,M11)=$V$15,DATE($B$10,$B$11,M11)=$V$16,DATE($B$10,$B$11,M11)=$V$17,DATE($B$10,$B$11,M11)=$V$18,,DATE($B$10,$B$11,M11)=$V$19,DATE($B$10,$B$11,M11)=$V$20,DATE($B$10,$B$11,M11)=$V$21,DATE($B$10,$B$11,M11)=$V$22,DATE($B$10,$B$11,M11)=$V$23)</f>
        <v>0</v>
      </c>
      <c r="M11" s="66">
        <f>IF($T$10=5,1,IF($T$10&gt;M9,0,K11+1))</f>
        <v>0</v>
      </c>
      <c r="N11" s="67" t="b">
        <f t="shared" ref="N11:N16" si="3">OR(DATE($B$10,$B$11,O11)=$V$11,DATE($B$10,$B$11,O11)=$V$12,DATE($B$10,$B$11,O11)=$V$13,DATE($B$10,$B$11,O11)=$V$14,DATE($B$10,$B$11,O11)=$V$15,DATE($B$10,$B$11,O11)=$V$16,DATE($B$10,$B$11,O11)=$V$17,DATE($B$10,$B$11,O11)=$V$18,,DATE($B$10,$B$11,O11)=$V$19,DATE($B$10,$B$11,O11)=$V$20,DATE($B$10,$B$11,O11)=$V$21,DATE($B$10,$B$11,O11)=$V$22,DATE($B$10,$B$11,O11)=$V$23)</f>
        <v>0</v>
      </c>
      <c r="O11" s="66">
        <f>IF($T$10=6,1,IF($T$10&gt;O9,0,M11+1))</f>
        <v>1</v>
      </c>
      <c r="P11" s="67" t="b">
        <f t="shared" ref="P11:P16" si="4">OR(DATE($B$10,$B$11,Q11)=$V$11,DATE($B$10,$B$11,Q11)=$V$12,DATE($B$10,$B$11,Q11)=$V$13,DATE($B$10,$B$11,Q11)=$V$14,DATE($B$10,$B$11,Q11)=$V$15,DATE($B$10,$B$11,Q11)=$V$16,DATE($B$10,$B$11,Q11)=$V$17,DATE($B$10,$B$11,Q11)=$V$18,,DATE($B$10,$B$11,Q11)=$V$19,DATE($B$10,$B$11,Q11)=$V$20,DATE($B$10,$B$11,Q11)=$V$21,DATE($B$10,$B$11,Q11)=$V$22,DATE($B$10,$B$11,Q11)=$V$23)</f>
        <v>0</v>
      </c>
      <c r="Q11" s="66">
        <f>IF($T$10=7,1,IF($T$10&gt;Q9,0,O11+1))</f>
        <v>2</v>
      </c>
      <c r="R11" s="28"/>
      <c r="S11" s="82"/>
      <c r="T11" s="83"/>
      <c r="U11" s="34"/>
      <c r="V11" s="41">
        <f>DATE($B$10,1,1)</f>
        <v>42005</v>
      </c>
      <c r="W11" s="42" t="s">
        <v>11</v>
      </c>
      <c r="X11" s="41">
        <f>DATE($B$2,1,1)</f>
        <v>42005</v>
      </c>
      <c r="Y11" s="42" t="s">
        <v>11</v>
      </c>
      <c r="Z11" s="41">
        <f>DATE($B$18,1,1)</f>
        <v>42005</v>
      </c>
      <c r="AA11" s="42" t="s">
        <v>11</v>
      </c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s="6" customFormat="1" ht="18" customHeight="1" x14ac:dyDescent="0.2">
      <c r="A12" s="22"/>
      <c r="B12" s="37"/>
      <c r="C12" s="102"/>
      <c r="D12" s="55" t="b">
        <f t="shared" ref="D12:F16" si="5">OR(DATE($B$10,$B$11,E12)=$V$11,DATE($B$10,$B$11,E12)=$V$12,DATE($B$10,$B$11,E12)=$V$13,DATE($B$10,$B$11,E12)=$V$14,DATE($B$10,$B$11,E12)=$V$15,DATE($B$10,$B$11,E12)=$V$16,DATE($B$10,$B$11,E12)=$V$17,DATE($B$10,$B$11,E12)=$V$18,,DATE($B$10,$B$11,E12)=$V$19,DATE($B$10,$B$11,E12)=$V$20,DATE($B$10,$B$11,E12)=$V$21,DATE($B$10,$B$11,E12)=$V$22,DATE($B$10,$B$11,E12)=$V$23)</f>
        <v>0</v>
      </c>
      <c r="E12" s="68">
        <f>DAY(DATE($B$10,$B$11,$Q$11+1))</f>
        <v>3</v>
      </c>
      <c r="F12" s="67" t="b">
        <f t="shared" si="5"/>
        <v>0</v>
      </c>
      <c r="G12" s="68">
        <f>DAY(DATE($B$10,$B$11,$Q$11+2))</f>
        <v>4</v>
      </c>
      <c r="H12" s="67" t="b">
        <f t="shared" si="0"/>
        <v>0</v>
      </c>
      <c r="I12" s="68">
        <f>DAY(DATE($B$10,$B$11,$Q$11+3))</f>
        <v>5</v>
      </c>
      <c r="J12" s="67" t="b">
        <f t="shared" si="1"/>
        <v>0</v>
      </c>
      <c r="K12" s="68">
        <f>DAY(DATE($B$10,$B$11,$Q$11+4))</f>
        <v>6</v>
      </c>
      <c r="L12" s="67" t="b">
        <f t="shared" si="2"/>
        <v>0</v>
      </c>
      <c r="M12" s="68">
        <f>DAY(DATE($B$10,$B$11,$Q$11+5))</f>
        <v>7</v>
      </c>
      <c r="N12" s="67" t="b">
        <f t="shared" si="3"/>
        <v>0</v>
      </c>
      <c r="O12" s="68">
        <f>DAY(DATE($B$10,$B$11,$Q$11+6))</f>
        <v>8</v>
      </c>
      <c r="P12" s="67" t="b">
        <f t="shared" si="4"/>
        <v>0</v>
      </c>
      <c r="Q12" s="68">
        <f>DAY(DATE($B$10,$B$11,$Q$11+7))</f>
        <v>9</v>
      </c>
      <c r="R12" s="28"/>
      <c r="S12" s="82"/>
      <c r="T12" s="83"/>
      <c r="U12" s="34"/>
      <c r="V12" s="41">
        <f>DATE($B$10,5,1)</f>
        <v>42125</v>
      </c>
      <c r="W12" s="42" t="s">
        <v>13</v>
      </c>
      <c r="X12" s="41">
        <f>DATE($B$2,5,1)</f>
        <v>42125</v>
      </c>
      <c r="Y12" s="42" t="s">
        <v>13</v>
      </c>
      <c r="Z12" s="41">
        <f>DATE($B$18,5,1)</f>
        <v>42125</v>
      </c>
      <c r="AA12" s="42" t="s">
        <v>13</v>
      </c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s="6" customFormat="1" ht="18" customHeight="1" x14ac:dyDescent="0.2">
      <c r="A13" s="22"/>
      <c r="B13" s="35"/>
      <c r="C13" s="102"/>
      <c r="D13" s="55" t="b">
        <f t="shared" si="5"/>
        <v>0</v>
      </c>
      <c r="E13" s="68">
        <f>DAY(DATE($B$10,$B$11,$Q$11+8))</f>
        <v>10</v>
      </c>
      <c r="F13" s="67" t="b">
        <f t="shared" si="5"/>
        <v>0</v>
      </c>
      <c r="G13" s="68">
        <f>DAY(DATE($B$10,$B$11,$Q$11+9))</f>
        <v>11</v>
      </c>
      <c r="H13" s="67" t="b">
        <f t="shared" si="0"/>
        <v>0</v>
      </c>
      <c r="I13" s="68">
        <f>DAY(DATE($B$10,$B$11,$Q$11+10))</f>
        <v>12</v>
      </c>
      <c r="J13" s="67" t="b">
        <f t="shared" si="1"/>
        <v>0</v>
      </c>
      <c r="K13" s="68">
        <f>DAY(DATE($B$10,$B$11,$Q$11+11))</f>
        <v>13</v>
      </c>
      <c r="L13" s="67" t="b">
        <f t="shared" si="2"/>
        <v>0</v>
      </c>
      <c r="M13" s="68">
        <f>DAY(DATE($B$10,$B$11,$Q$11+12))</f>
        <v>14</v>
      </c>
      <c r="N13" s="67" t="b">
        <f t="shared" si="3"/>
        <v>1</v>
      </c>
      <c r="O13" s="68">
        <f>DAY(DATE($B$10,$B$11,$Q$11+13))</f>
        <v>15</v>
      </c>
      <c r="P13" s="67" t="b">
        <f t="shared" si="4"/>
        <v>0</v>
      </c>
      <c r="Q13" s="68">
        <f>DAY(DATE($B$10,$B$11,$Q$11+14))</f>
        <v>16</v>
      </c>
      <c r="R13" s="28"/>
      <c r="S13" s="82"/>
      <c r="T13" s="83"/>
      <c r="U13" s="34"/>
      <c r="V13" s="41">
        <f>DATE($B$10,5,3)</f>
        <v>42127</v>
      </c>
      <c r="W13" s="42" t="s">
        <v>14</v>
      </c>
      <c r="X13" s="41">
        <f>DATE($B$2,5,3)</f>
        <v>42127</v>
      </c>
      <c r="Y13" s="42" t="s">
        <v>14</v>
      </c>
      <c r="Z13" s="41">
        <f>DATE($B$18,5,3)</f>
        <v>42127</v>
      </c>
      <c r="AA13" s="42" t="s">
        <v>14</v>
      </c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</row>
    <row r="14" spans="1:43" s="6" customFormat="1" ht="18" customHeight="1" x14ac:dyDescent="0.2">
      <c r="A14" s="22"/>
      <c r="B14" s="35"/>
      <c r="C14" s="102"/>
      <c r="D14" s="55" t="b">
        <f t="shared" si="5"/>
        <v>0</v>
      </c>
      <c r="E14" s="68">
        <f>IF(MONTH(DATE($B$10,$B$11,$Q$11+15)) =$B$11, DAY(DATE($B$10,$B$11,$Q$11+15)),"")</f>
        <v>17</v>
      </c>
      <c r="F14" s="67" t="b">
        <f t="shared" si="5"/>
        <v>0</v>
      </c>
      <c r="G14" s="68">
        <f>IF(MONTH(DATE($B$10,$B$11,$Q$11+16)) =$B$11, DAY(DATE($B$10,$B$11,$Q$11+16)),"")</f>
        <v>18</v>
      </c>
      <c r="H14" s="67" t="b">
        <f t="shared" si="0"/>
        <v>0</v>
      </c>
      <c r="I14" s="68">
        <f>IF(MONTH(DATE($B$10,$B$11,$Q$11+17)) =$B$11, DAY(DATE($B$10,$B$11,$Q$11+17)),"")</f>
        <v>19</v>
      </c>
      <c r="J14" s="67" t="b">
        <f t="shared" si="1"/>
        <v>0</v>
      </c>
      <c r="K14" s="68">
        <f>IF(MONTH(DATE($B$10,$B$11,$Q$11+18)) =$B$11, DAY(DATE($B$10,$B$11,$Q$11+18)),"")</f>
        <v>20</v>
      </c>
      <c r="L14" s="67" t="b">
        <f t="shared" si="2"/>
        <v>0</v>
      </c>
      <c r="M14" s="68">
        <f>IF(MONTH(DATE($B$10,$B$11,$Q$11+19)) =$B$11, DAY(DATE($B$10,$B$11,$Q$11+19)),"")</f>
        <v>21</v>
      </c>
      <c r="N14" s="67" t="b">
        <f t="shared" si="3"/>
        <v>0</v>
      </c>
      <c r="O14" s="68">
        <f>IF(MONTH(DATE($B$10,$B$11,$Q$11+20)) =$B$11, DAY(DATE($B$10,$B$11,$Q$11+20)),"")</f>
        <v>22</v>
      </c>
      <c r="P14" s="67" t="b">
        <f t="shared" si="4"/>
        <v>0</v>
      </c>
      <c r="Q14" s="68">
        <f>IF(MONTH(DATE($B$10,$B$11,$Q$11+21)) =$B$11, DAY(DATE($B$10,$B$11,$Q$11+21)),"")</f>
        <v>23</v>
      </c>
      <c r="R14" s="28"/>
      <c r="S14" s="82"/>
      <c r="T14" s="83"/>
      <c r="U14" s="34"/>
      <c r="V14" s="41">
        <f>DATE($B$10,8,15)</f>
        <v>42231</v>
      </c>
      <c r="W14" s="42" t="s">
        <v>16</v>
      </c>
      <c r="X14" s="41">
        <f>DATE($B$2,8,15)</f>
        <v>42231</v>
      </c>
      <c r="Y14" s="42" t="s">
        <v>16</v>
      </c>
      <c r="Z14" s="41">
        <f>DATE($B$18,8,15)</f>
        <v>42231</v>
      </c>
      <c r="AA14" s="42" t="s">
        <v>16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</row>
    <row r="15" spans="1:43" s="10" customFormat="1" ht="18" customHeight="1" x14ac:dyDescent="0.2">
      <c r="A15" s="25"/>
      <c r="B15" s="35"/>
      <c r="C15" s="102"/>
      <c r="D15" s="55" t="b">
        <f t="shared" si="5"/>
        <v>0</v>
      </c>
      <c r="E15" s="68">
        <f>IF(MONTH(DATE($B$10,$B$11,$Q$11+22)) =$B$11, DAY(DATE($B$10,$B$11,$Q$11+22)),"")</f>
        <v>24</v>
      </c>
      <c r="F15" s="67" t="b">
        <f t="shared" si="5"/>
        <v>0</v>
      </c>
      <c r="G15" s="68">
        <f>IF(MONTH(DATE($B$10,$B$11,$Q$11+23)) =$B$11, DAY(DATE($B$10,$B$11,$Q$11+23)),"")</f>
        <v>25</v>
      </c>
      <c r="H15" s="67" t="b">
        <f t="shared" si="0"/>
        <v>0</v>
      </c>
      <c r="I15" s="68">
        <f>IF(MONTH(DATE($B$10,$B$11,$Q$11+24)) =$B$11, DAY(DATE($B$10,$B$11,$Q$11+24)),"")</f>
        <v>26</v>
      </c>
      <c r="J15" s="67" t="b">
        <f t="shared" si="1"/>
        <v>0</v>
      </c>
      <c r="K15" s="68">
        <f>IF(MONTH(DATE($B$10,$B$11,$Q$11+25)) =$B$11, DAY(DATE($B$10,$B$11,$Q$11+25)),"")</f>
        <v>27</v>
      </c>
      <c r="L15" s="67" t="b">
        <f t="shared" si="2"/>
        <v>0</v>
      </c>
      <c r="M15" s="68">
        <f>IF(MONTH(DATE($B$10,$B$11,$Q$11+26)) =$B$11, DAY(DATE($B$10,$B$11,$Q$11+26)),"")</f>
        <v>28</v>
      </c>
      <c r="N15" s="67" t="b">
        <f t="shared" si="3"/>
        <v>0</v>
      </c>
      <c r="O15" s="68">
        <f>IF(MONTH(DATE($B$10,$B$11,$Q$11+27)) =$B$11, DAY(DATE($B$10,$B$11,$Q$11+27)),"")</f>
        <v>29</v>
      </c>
      <c r="P15" s="67" t="b">
        <f t="shared" si="4"/>
        <v>0</v>
      </c>
      <c r="Q15" s="68">
        <f>IF(MONTH(DATE($B$10,$B$11,$Q$11+28)) =$B$11, DAY(DATE($B$10,$B$11,$Q$11+28)),"")</f>
        <v>30</v>
      </c>
      <c r="R15" s="28"/>
      <c r="S15" s="82"/>
      <c r="T15" s="83"/>
      <c r="U15" s="39"/>
      <c r="V15" s="41">
        <f>DATE($B$10,11,1)</f>
        <v>42309</v>
      </c>
      <c r="W15" s="42" t="s">
        <v>17</v>
      </c>
      <c r="X15" s="41">
        <f>DATE($B$2,11,1)</f>
        <v>42309</v>
      </c>
      <c r="Y15" s="42" t="s">
        <v>17</v>
      </c>
      <c r="Z15" s="41">
        <f>DATE($B$18,11,1)</f>
        <v>42309</v>
      </c>
      <c r="AA15" s="42" t="s">
        <v>17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</row>
    <row r="16" spans="1:43" s="10" customFormat="1" ht="18" customHeight="1" x14ac:dyDescent="0.2">
      <c r="A16" s="25"/>
      <c r="B16" s="35"/>
      <c r="C16" s="102"/>
      <c r="D16" s="55" t="b">
        <f t="shared" si="5"/>
        <v>0</v>
      </c>
      <c r="E16" s="68">
        <f>IF(MONTH(DATE($B$10,$B$11,$Q$11+29)) =$B$11, DAY(DATE($B$10,$B$11,$Q$11+29)),"")</f>
        <v>31</v>
      </c>
      <c r="F16" s="67" t="e">
        <f t="shared" si="5"/>
        <v>#VALUE!</v>
      </c>
      <c r="G16" s="68" t="str">
        <f>IF(MONTH(DATE($B$10,$B$11,$Q$11+30)) =$B$11, DAY(DATE($B$10,$B$11,$Q$11+30)),"")</f>
        <v/>
      </c>
      <c r="H16" s="67" t="b">
        <f t="shared" si="0"/>
        <v>0</v>
      </c>
      <c r="I16" s="68"/>
      <c r="J16" s="67" t="b">
        <f t="shared" si="1"/>
        <v>0</v>
      </c>
      <c r="K16" s="68"/>
      <c r="L16" s="67" t="b">
        <f t="shared" si="2"/>
        <v>0</v>
      </c>
      <c r="M16" s="68"/>
      <c r="N16" s="67" t="b">
        <f t="shared" si="3"/>
        <v>0</v>
      </c>
      <c r="O16" s="68"/>
      <c r="P16" s="67" t="b">
        <f t="shared" si="4"/>
        <v>0</v>
      </c>
      <c r="Q16" s="68"/>
      <c r="R16" s="28"/>
      <c r="S16" s="82"/>
      <c r="T16" s="83"/>
      <c r="U16" s="39"/>
      <c r="V16" s="41">
        <f>DATE($B$10,11,11)</f>
        <v>42319</v>
      </c>
      <c r="W16" s="42" t="s">
        <v>18</v>
      </c>
      <c r="X16" s="41">
        <f>DATE($B$2,11,11)</f>
        <v>42319</v>
      </c>
      <c r="Y16" s="42" t="s">
        <v>18</v>
      </c>
      <c r="Z16" s="41">
        <f>DATE($B$18,11,11)</f>
        <v>42319</v>
      </c>
      <c r="AA16" s="42" t="s">
        <v>18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43" s="10" customFormat="1" ht="18" customHeight="1" x14ac:dyDescent="0.2">
      <c r="A17" s="23"/>
      <c r="B17" s="36"/>
      <c r="C17" s="29"/>
      <c r="D17" s="29" t="s">
        <v>7</v>
      </c>
      <c r="E17" s="77">
        <v>1</v>
      </c>
      <c r="F17" s="77"/>
      <c r="G17" s="77">
        <v>2</v>
      </c>
      <c r="H17" s="77"/>
      <c r="I17" s="77">
        <v>3</v>
      </c>
      <c r="J17" s="77"/>
      <c r="K17" s="77">
        <v>4</v>
      </c>
      <c r="L17" s="77"/>
      <c r="M17" s="77">
        <v>5</v>
      </c>
      <c r="N17" s="77"/>
      <c r="O17" s="77">
        <v>6</v>
      </c>
      <c r="P17" s="77"/>
      <c r="Q17" s="77">
        <v>7</v>
      </c>
      <c r="R17" s="24"/>
      <c r="S17" s="81"/>
      <c r="T17" s="81"/>
      <c r="U17" s="39"/>
      <c r="V17" s="41">
        <f>DATE($B$10,12,25)</f>
        <v>42363</v>
      </c>
      <c r="W17" s="42" t="s">
        <v>19</v>
      </c>
      <c r="X17" s="41">
        <f>DATE($B$2,12,25)</f>
        <v>42363</v>
      </c>
      <c r="Y17" s="42" t="s">
        <v>19</v>
      </c>
      <c r="Z17" s="41">
        <f>DATE($B$18,12,25)</f>
        <v>42363</v>
      </c>
      <c r="AA17" s="42" t="s">
        <v>19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</row>
    <row r="18" spans="1:43" s="8" customFormat="1" ht="18" customHeight="1" x14ac:dyDescent="0.25">
      <c r="A18" s="31"/>
      <c r="B18" s="73">
        <f>IF(B11=12,B10+1,B10)</f>
        <v>2015</v>
      </c>
      <c r="C18" s="101" t="s">
        <v>9</v>
      </c>
      <c r="D18" s="87" t="s">
        <v>0</v>
      </c>
      <c r="E18" s="88"/>
      <c r="F18" s="87" t="s">
        <v>1</v>
      </c>
      <c r="G18" s="88"/>
      <c r="H18" s="87" t="s">
        <v>2</v>
      </c>
      <c r="I18" s="88"/>
      <c r="J18" s="87" t="s">
        <v>3</v>
      </c>
      <c r="K18" s="88"/>
      <c r="L18" s="87" t="s">
        <v>4</v>
      </c>
      <c r="M18" s="88"/>
      <c r="N18" s="99" t="s">
        <v>5</v>
      </c>
      <c r="O18" s="100"/>
      <c r="P18" s="97" t="s">
        <v>6</v>
      </c>
      <c r="Q18" s="98"/>
      <c r="R18" s="26"/>
      <c r="S18" s="79">
        <f>DATE($B$18,$B$19,ROW()-17)</f>
        <v>42248</v>
      </c>
      <c r="T18" s="80">
        <f>WEEKDAY(S18,2)</f>
        <v>2</v>
      </c>
      <c r="U18" s="32"/>
      <c r="V18" s="41">
        <f>DATE($B$10,12,26)</f>
        <v>42364</v>
      </c>
      <c r="W18" s="42" t="s">
        <v>19</v>
      </c>
      <c r="X18" s="41">
        <f>DATE($B$2,12,26)</f>
        <v>42364</v>
      </c>
      <c r="Y18" s="42" t="s">
        <v>19</v>
      </c>
      <c r="Z18" s="41">
        <f>DATE($B$18,12,26)</f>
        <v>42364</v>
      </c>
      <c r="AA18" s="42" t="s">
        <v>19</v>
      </c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</row>
    <row r="19" spans="1:43" s="8" customFormat="1" ht="18" customHeight="1" x14ac:dyDescent="0.25">
      <c r="A19" s="31"/>
      <c r="B19" s="73">
        <f>IF(B11=12,1,B11+1)</f>
        <v>9</v>
      </c>
      <c r="C19" s="101"/>
      <c r="D19" s="58" t="b">
        <f t="shared" ref="D19:D24" si="6">OR(DATE($B$18,$B$19,E19)=$Z$11,DATE($B$18,$B$19,E19)=$Z$12,DATE($B$18,$B$19,E19)=$Z$13,DATE($B$18,$B$19,E19)=$Z$14,DATE($B$18,$B$19,E19)=$Z$15,DATE($B$18,$B$19,E19)=$Z$16,DATE($B$18,$B$19,E19)=$Z$17,DATE($B$18,$B$19,E19)=$Z$18,DATE($B$18,$B$19,E19)=$Z$21,DATE($B$18,$B$19,E19)=$Z$22,DATE($B$18,$B$19,E19)=$Z$23)</f>
        <v>0</v>
      </c>
      <c r="E19" s="69">
        <f>IF($T$18=1,1,0)</f>
        <v>0</v>
      </c>
      <c r="F19" s="58" t="b">
        <f t="shared" ref="F19:F24" si="7">OR(DATE($B$18,$B$19,G19)=$Z$11,DATE($B$18,$B$19,G19)=$Z$12,DATE($B$18,$B$19,G19)=$Z$13,DATE($B$18,$B$19,G19)=$Z$14,DATE($B$18,$B$19,G19)=$Z$15,DATE($B$18,$B$19,G19)=$Z$16,DATE($B$18,$B$19,G19)=$Z$17,DATE($B$18,$B$19,G19)=$Z$18,DATE($B$18,$B$19,G19)=$Z$21,DATE($B$18,$B$19,G19)=$Z$22,DATE($B$18,$B$19,G19)=$Z$23)</f>
        <v>0</v>
      </c>
      <c r="G19" s="69">
        <f>IF($T$18=2,1,IF($T$18&gt;G17,0,E19+1))</f>
        <v>1</v>
      </c>
      <c r="H19" s="58" t="b">
        <f>OR(DATE($B$18,$B$19,I19)=$Z$11,DATE($B$18,$B$19,I19)=$Z$12,DATE($B$18,$B$19,I19)=$Z$13,DATE($B$18,$B$19,I19)=$Z$14,DATE($B$18,$B$19,I19)=$Z$15,DATE($B$18,$B$19,I19)=$Z$16,DATE($B$18,$B$19,I19)=$Z$17,DATE($B$18,$B$19,I19)=$Z$18,DATE($B$18,$B$19,I19)=$Z$21,DATE($B$18,$B$19,I19)=$Z$22,DATE($B$18,$B$19,I19)=$Z$23)</f>
        <v>0</v>
      </c>
      <c r="I19" s="69">
        <f>IF($T$18=3,1,IF($T$18&gt;I17,0,G19+1))</f>
        <v>2</v>
      </c>
      <c r="J19" s="58" t="b">
        <f>OR(DATE($B$18,$B$19,K19)=$Z$11,DATE($B$18,$B$19,K19)=$Z$12,DATE($B$18,$B$19,K19)=$Z$13,DATE($B$18,$B$19,K19)=$Z$14,DATE($B$18,$B$19,K19)=$Z$15,DATE($B$18,$B$19,K19)=$Z$16,DATE($B$18,$B$19,K19)=$Z$17,DATE($B$18,$B$19,K19)=$Z$18,DATE($B$18,$B$19,K19)=$Z$21,DATE($B$18,$B$19,K19)=$Z$22,DATE($B$18,$B$19,K19)=$Z$23)</f>
        <v>0</v>
      </c>
      <c r="K19" s="69">
        <f>IF($T$18=4,1,IF($T$18&gt;K17,0,I19+1))</f>
        <v>3</v>
      </c>
      <c r="L19" s="58" t="b">
        <f>OR(DATE($B$18,$B$19,M19)=$Z$11,DATE($B$18,$B$19,M19)=$Z$12,DATE($B$18,$B$19,M19)=$Z$13,DATE($B$18,$B$19,M19)=$Z$14,DATE($B$18,$B$19,M19)=$Z$15,DATE($B$18,$B$19,M19)=$Z$16,DATE($B$18,$B$19,M19)=$Z$17,DATE($B$18,$B$19,M19)=$Z$18,DATE($B$18,$B$19,M19)=$Z$21,DATE($B$18,$B$19,M19)=$Z$22,DATE($B$18,$B$19,M19)=$Z$23)</f>
        <v>0</v>
      </c>
      <c r="M19" s="69">
        <f>IF($T$18=5,1,IF($T$18&gt;M17,0,K19+1))</f>
        <v>4</v>
      </c>
      <c r="N19" s="58" t="b">
        <f>OR(DATE($B$18,$B$19,O19)=$Z$11,DATE($B$18,$B$19,O19)=$Z$12,DATE($B$18,$B$19,O19)=$Z$13,DATE($B$18,$B$19,O19)=$Z$14,DATE($B$18,$B$19,O19)=$Z$15,DATE($B$18,$B$19,O19)=$Z$16,DATE($B$18,$B$19,O19)=$Z$17,DATE($B$18,$B$19,O19)=$Z$18,DATE($B$18,$B$19,O19)=$Z$21,DATE($B$18,$B$19,O19)=$Z$22,DATE($B$18,$B$19,O19)=$Z$23)</f>
        <v>0</v>
      </c>
      <c r="O19" s="69">
        <f>IF($T$18=6,1,IF($T$18&gt;O17,0,M19+1))</f>
        <v>5</v>
      </c>
      <c r="P19" s="58" t="b">
        <f>OR(DATE($B$18,$B$19,Q19)=$Z$11,DATE($B$18,$B$19,Q19)=$Z$12,DATE($B$18,$B$19,Q19)=$Z$13,DATE($B$18,$B$19,Q19)=$Z$14,DATE($B$18,$B$19,Q19)=$Z$15,DATE($B$18,$B$19,Q19)=$Z$16,DATE($B$18,$B$19,Q19)=$Z$17,DATE($B$18,$B$19,Q19)=$Z$18,DATE($B$18,$B$19,Q19)=$Z$21,DATE($B$18,$B$19,Q19)=$Z$22,DATE($B$18,$B$19,Q19)=$Z$23)</f>
        <v>0</v>
      </c>
      <c r="Q19" s="69">
        <f>IF($T$18=7,1,IF($T$18&gt;Q17,0,O19+1))</f>
        <v>6</v>
      </c>
      <c r="R19" s="27"/>
      <c r="S19" s="79"/>
      <c r="T19" s="80"/>
      <c r="U19" s="32"/>
      <c r="V19" s="41"/>
      <c r="W19" s="43"/>
      <c r="X19" s="41"/>
      <c r="Y19" s="43"/>
      <c r="Z19" s="41"/>
      <c r="AA19" s="43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</row>
    <row r="20" spans="1:43" s="8" customFormat="1" ht="18" customHeight="1" x14ac:dyDescent="0.2">
      <c r="A20" s="15"/>
      <c r="B20" s="33"/>
      <c r="C20" s="101"/>
      <c r="D20" s="58" t="b">
        <f t="shared" si="6"/>
        <v>0</v>
      </c>
      <c r="E20" s="70">
        <f>DAY(DATE($B$18,$B$19,$Q$19+1))</f>
        <v>7</v>
      </c>
      <c r="F20" s="58" t="b">
        <f t="shared" si="7"/>
        <v>0</v>
      </c>
      <c r="G20" s="70">
        <f>DAY(DATE($B$18,$B$19,$Q$19+2))</f>
        <v>8</v>
      </c>
      <c r="H20" s="58" t="b">
        <f>OR(DATE($B$18,$B$19,I20)=$Z$11,DATE($B$18,$B$19,I20)=$Z$12,DATE($B$18,$B$19,I20)=$Z$13,DATE($B$18,$B$19,I20)=$Z$14,DATE($B$18,$B$19,I20)=$Z$15,DATE($B$18,$B$19,I20)=$Z$16,DATE($B$18,$B$19,I20)=$Z$17,DATE($B$18,$B$19,I20)=$Z$18,DATE($B$18,$B$19,I20)=$Z$21,DATE($B$18,$B$19,I20)=$Z$22,DATE($B$18,$B$19,I20)=$Z$23)</f>
        <v>0</v>
      </c>
      <c r="I20" s="70">
        <f>DAY(DATE($B$18,$B$19,$Q$19+3))</f>
        <v>9</v>
      </c>
      <c r="J20" s="58" t="b">
        <f>OR(DATE($B$18,$B$19,K20)=$Z$11,DATE($B$18,$B$19,K20)=$Z$12,DATE($B$18,$B$19,K20)=$Z$13,DATE($B$18,$B$19,K20)=$Z$14,DATE($B$18,$B$19,K20)=$Z$15,DATE($B$18,$B$19,K20)=$Z$16,DATE($B$18,$B$19,K20)=$Z$17,DATE($B$18,$B$19,K20)=$Z$18,DATE($B$18,$B$19,K20)=$Z$21,DATE($B$18,$B$19,K20)=$Z$22,DATE($B$18,$B$19,K20)=$Z$23)</f>
        <v>0</v>
      </c>
      <c r="K20" s="70">
        <f>DAY(DATE($B$18,$B$19,$Q$19+4))</f>
        <v>10</v>
      </c>
      <c r="L20" s="58" t="b">
        <f>OR(DATE($B$18,$B$19,M20)=$Z$11,DATE($B$18,$B$19,M20)=$Z$12,DATE($B$18,$B$19,M20)=$Z$13,DATE($B$18,$B$19,M20)=$Z$14,DATE($B$18,$B$19,M20)=$Z$15,DATE($B$18,$B$19,M20)=$Z$16,DATE($B$18,$B$19,M20)=$Z$17,DATE($B$18,$B$19,M20)=$Z$18,DATE($B$18,$B$19,M20)=$Z$21,DATE($B$18,$B$19,M20)=$Z$22,DATE($B$18,$B$19,M20)=$Z$23)</f>
        <v>0</v>
      </c>
      <c r="M20" s="70">
        <f>DAY(DATE($B$18,$B$19,$Q$19+5))</f>
        <v>11</v>
      </c>
      <c r="N20" s="58" t="b">
        <f>OR(DATE($B$18,$B$19,O20)=$Z$11,DATE($B$18,$B$19,O20)=$Z$12,DATE($B$18,$B$19,O20)=$Z$13,DATE($B$18,$B$19,O20)=$Z$14,DATE($B$18,$B$19,O20)=$Z$15,DATE($B$18,$B$19,O20)=$Z$16,DATE($B$18,$B$19,O20)=$Z$17,DATE($B$18,$B$19,O20)=$Z$18,DATE($B$18,$B$19,O20)=$Z$21,DATE($B$18,$B$19,O20)=$Z$22,DATE($B$18,$B$19,O20)=$Z$23)</f>
        <v>0</v>
      </c>
      <c r="O20" s="70">
        <f>DAY(DATE($B$18,$B$19,$Q$19+6))</f>
        <v>12</v>
      </c>
      <c r="P20" s="58" t="b">
        <f>OR(DATE($B$18,$B$19,Q20)=$Z$11,DATE($B$18,$B$19,Q20)=$Z$12,DATE($B$18,$B$19,Q20)=$Z$13,DATE($B$18,$B$19,Q20)=$Z$14,DATE($B$18,$B$19,Q20)=$Z$15,DATE($B$18,$B$19,Q20)=$Z$16,DATE($B$18,$B$19,Q20)=$Z$17,DATE($B$18,$B$19,Q20)=$Z$18,DATE($B$18,$B$19,Q20)=$Z$21,DATE($B$18,$B$19,Q20)=$Z$22,DATE($B$18,$B$19,Q20)=$Z$23)</f>
        <v>0</v>
      </c>
      <c r="Q20" s="70">
        <f>DAY(DATE($B$18,$B$19,$Q$19+7))</f>
        <v>13</v>
      </c>
      <c r="R20" s="27"/>
      <c r="S20" s="79"/>
      <c r="T20" s="80"/>
      <c r="U20" s="32"/>
      <c r="V20" s="43"/>
      <c r="W20" s="43"/>
      <c r="X20" s="43"/>
      <c r="Y20" s="43"/>
      <c r="Z20" s="43"/>
      <c r="AA20" s="43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</row>
    <row r="21" spans="1:43" ht="18" customHeight="1" x14ac:dyDescent="0.2">
      <c r="A21" s="15"/>
      <c r="B21" s="32"/>
      <c r="C21" s="101"/>
      <c r="D21" s="58" t="b">
        <f t="shared" si="6"/>
        <v>0</v>
      </c>
      <c r="E21" s="70">
        <f>DAY(DATE($B$18,$B$19,$Q$19+8))</f>
        <v>14</v>
      </c>
      <c r="F21" s="58" t="b">
        <f t="shared" si="7"/>
        <v>0</v>
      </c>
      <c r="G21" s="70">
        <f>DAY(DATE($B$18,$B$19,$Q$19+9))</f>
        <v>15</v>
      </c>
      <c r="H21" s="58" t="b">
        <f>OR(DATE($B$18,$B$19,I21)=$Z$11,DATE($B$18,$B$19,I21)=$Z$12,DATE($B$18,$B$19,I21)=$Z$13,DATE($B$18,$B$19,I21)=$Z$14,DATE($B$18,$B$19,I21)=$Z$15,DATE($B$18,$B$19,I21)=$Z$16,DATE($B$18,$B$19,I21)=$Z$17,DATE($B$18,$B$19,I21)=$Z$18,DATE($B$18,$B$19,I21)=$Z$21,DATE($B$18,$B$19,I21)=$Z$22,DATE($B$18,$B$19,I21)=$Z$23)</f>
        <v>0</v>
      </c>
      <c r="I21" s="70">
        <f>DAY(DATE($B$18,$B$19,$Q$19+10))</f>
        <v>16</v>
      </c>
      <c r="J21" s="58" t="b">
        <f>OR(DATE($B$18,$B$19,K21)=$Z$11,DATE($B$18,$B$19,K21)=$Z$12,DATE($B$18,$B$19,K21)=$Z$13,DATE($B$18,$B$19,K21)=$Z$14,DATE($B$18,$B$19,K21)=$Z$15,DATE($B$18,$B$19,K21)=$Z$16,DATE($B$18,$B$19,K21)=$Z$17,DATE($B$18,$B$19,K21)=$Z$18,DATE($B$18,$B$19,K21)=$Z$21,DATE($B$18,$B$19,K21)=$Z$22,DATE($B$18,$B$19,K21)=$Z$23)</f>
        <v>0</v>
      </c>
      <c r="K21" s="70">
        <f>DAY(DATE($B$18,$B$19,$Q$19+11))</f>
        <v>17</v>
      </c>
      <c r="L21" s="58" t="b">
        <f>OR(DATE($B$18,$B$19,M21)=$Z$11,DATE($B$18,$B$19,M21)=$Z$12,DATE($B$18,$B$19,M21)=$Z$13,DATE($B$18,$B$19,M21)=$Z$14,DATE($B$18,$B$19,M21)=$Z$15,DATE($B$18,$B$19,M21)=$Z$16,DATE($B$18,$B$19,M21)=$Z$17,DATE($B$18,$B$19,M21)=$Z$18,DATE($B$18,$B$19,M21)=$Z$21,DATE($B$18,$B$19,M21)=$Z$22,DATE($B$18,$B$19,M21)=$Z$23)</f>
        <v>0</v>
      </c>
      <c r="M21" s="70">
        <f>DAY(DATE($B$18,$B$19,$Q$19+12))</f>
        <v>18</v>
      </c>
      <c r="N21" s="58" t="b">
        <f>OR(DATE($B$18,$B$19,O21)=$Z$11,DATE($B$18,$B$19,O21)=$Z$12,DATE($B$18,$B$19,O21)=$Z$13,DATE($B$18,$B$19,O21)=$Z$14,DATE($B$18,$B$19,O21)=$Z$15,DATE($B$18,$B$19,O21)=$Z$16,DATE($B$18,$B$19,O21)=$Z$17,DATE($B$18,$B$19,O21)=$Z$18,DATE($B$18,$B$19,O21)=$Z$21,DATE($B$18,$B$19,O21)=$Z$22,DATE($B$18,$B$19,O21)=$Z$23)</f>
        <v>0</v>
      </c>
      <c r="O21" s="70">
        <f>DAY(DATE($B$18,$B$19,$Q$19+13))</f>
        <v>19</v>
      </c>
      <c r="P21" s="58" t="b">
        <f>OR(DATE($B$18,$B$19,Q21)=$Z$11,DATE($B$18,$B$19,Q21)=$Z$12,DATE($B$18,$B$19,Q21)=$Z$13,DATE($B$18,$B$19,Q21)=$Z$14,DATE($B$18,$B$19,Q21)=$Z$15,DATE($B$18,$B$19,Q21)=$Z$16,DATE($B$18,$B$19,Q21)=$Z$17,DATE($B$18,$B$19,Q21)=$Z$18,DATE($B$18,$B$19,Q21)=$Z$21,DATE($B$18,$B$19,Q21)=$Z$22,DATE($B$18,$B$19,Q21)=$Z$23)</f>
        <v>0</v>
      </c>
      <c r="Q21" s="70">
        <f>DAY(DATE($B$18,$B$19,$Q$19+14))</f>
        <v>20</v>
      </c>
      <c r="R21" s="27"/>
      <c r="S21" s="79"/>
      <c r="T21" s="80"/>
      <c r="U21" s="31"/>
      <c r="V21" s="44">
        <f>Wielkanoc!B7</f>
        <v>42099</v>
      </c>
      <c r="W21" s="45" t="s">
        <v>12</v>
      </c>
      <c r="X21" s="44">
        <f>V21</f>
        <v>42099</v>
      </c>
      <c r="Y21" s="45" t="s">
        <v>12</v>
      </c>
      <c r="Z21" s="44">
        <f>V21</f>
        <v>42099</v>
      </c>
      <c r="AA21" s="45" t="s">
        <v>12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</row>
    <row r="22" spans="1:43" ht="18" customHeight="1" x14ac:dyDescent="0.2">
      <c r="A22" s="15"/>
      <c r="B22" s="32"/>
      <c r="C22" s="101"/>
      <c r="D22" s="58" t="b">
        <f t="shared" si="6"/>
        <v>0</v>
      </c>
      <c r="E22" s="70">
        <f>IF(MONTH(DATE($B$18,$B$19,$Q$19+15)) =$B$19, DAY(DATE($B$18,$B$19,$Q$19+15)),"")</f>
        <v>21</v>
      </c>
      <c r="F22" s="58" t="b">
        <f t="shared" si="7"/>
        <v>0</v>
      </c>
      <c r="G22" s="70">
        <f>IF(MONTH(DATE($B$18,$B$19,$Q$19+16)) =$B$19, DAY(DATE($B$18,$B$19,$Q$19+16)),"")</f>
        <v>22</v>
      </c>
      <c r="H22" s="58" t="b">
        <f>OR(DATE($B$18,$B$19,I22)=$Z$11,DATE($B$18,$B$19,I22)=$Z$12,DATE($B$18,$B$19,I22)=$Z$13,DATE($B$18,$B$19,I22)=$Z$14,DATE($B$18,$B$19,I22)=$Z$15,DATE($B$18,$B$19,I22)=$Z$16,DATE($B$18,$B$19,I22)=$Z$17,DATE($B$18,$B$19,I22)=$Z$18,DATE($B$18,$B$19,I22)=$Z$21,DATE($B$18,$B$19,I22)=$Z$22,DATE($B$18,$B$19,I22)=$Z$23)</f>
        <v>0</v>
      </c>
      <c r="I22" s="70">
        <f>IF(MONTH(DATE($B$18,$B$19,$Q$19+17)) =$B$19, DAY(DATE($B$18,$B$19,$Q$19+17)),"")</f>
        <v>23</v>
      </c>
      <c r="J22" s="58" t="b">
        <f>OR(DATE($B$18,$B$19,K22)=$Z$11,DATE($B$18,$B$19,K22)=$Z$12,DATE($B$18,$B$19,K22)=$Z$13,DATE($B$18,$B$19,K22)=$Z$14,DATE($B$18,$B$19,K22)=$Z$15,DATE($B$18,$B$19,K22)=$Z$16,DATE($B$18,$B$19,K22)=$Z$17,DATE($B$18,$B$19,K22)=$Z$18,DATE($B$18,$B$19,K22)=$Z$21,DATE($B$18,$B$19,K22)=$Z$22,DATE($B$18,$B$19,K22)=$Z$23)</f>
        <v>0</v>
      </c>
      <c r="K22" s="70">
        <f>IF(MONTH(DATE($B$18,$B$19,$Q$19+18)) =$B$19, DAY(DATE($B$18,$B$19,$Q$19+18)),"")</f>
        <v>24</v>
      </c>
      <c r="L22" s="58" t="b">
        <f>OR(DATE($B$18,$B$19,M22)=$Z$11,DATE($B$18,$B$19,M22)=$Z$12,DATE($B$18,$B$19,M22)=$Z$13,DATE($B$18,$B$19,M22)=$Z$14,DATE($B$18,$B$19,M22)=$Z$15,DATE($B$18,$B$19,M22)=$Z$16,DATE($B$18,$B$19,M22)=$Z$17,DATE($B$18,$B$19,M22)=$Z$18,DATE($B$18,$B$19,M22)=$Z$21,DATE($B$18,$B$19,M22)=$Z$22,DATE($B$18,$B$19,M22)=$Z$23)</f>
        <v>0</v>
      </c>
      <c r="M22" s="70">
        <f>IF(MONTH(DATE($B$18,$B$19,$Q$19+19)) =$B$19, DAY(DATE($B$18,$B$19,$Q$19+19)),"")</f>
        <v>25</v>
      </c>
      <c r="N22" s="58" t="b">
        <f>OR(DATE($B$18,$B$19,O22)=$Z$11,DATE($B$18,$B$19,O22)=$Z$12,DATE($B$18,$B$19,O22)=$Z$13,DATE($B$18,$B$19,O22)=$Z$14,DATE($B$18,$B$19,O22)=$Z$15,DATE($B$18,$B$19,O22)=$Z$16,DATE($B$18,$B$19,O22)=$Z$17,DATE($B$18,$B$19,O22)=$Z$18,DATE($B$18,$B$19,O22)=$Z$21,DATE($B$18,$B$19,O22)=$Z$22,DATE($B$18,$B$19,O22)=$Z$23)</f>
        <v>0</v>
      </c>
      <c r="O22" s="70">
        <f>IF(MONTH(DATE($B$18,$B$19,$Q$19+20)) =$B$19, DAY(DATE($B$18,$B$19,$Q$19+20)),"")</f>
        <v>26</v>
      </c>
      <c r="P22" s="58" t="b">
        <f>OR(DATE($B$18,$B$19,Q22)=$Z$11,DATE($B$18,$B$19,Q22)=$Z$12,DATE($B$18,$B$19,Q22)=$Z$13,DATE($B$18,$B$19,Q22)=$Z$14,DATE($B$18,$B$19,Q22)=$Z$15,DATE($B$18,$B$19,Q22)=$Z$16,DATE($B$18,$B$19,Q22)=$Z$17,DATE($B$18,$B$19,Q22)=$Z$18,DATE($B$18,$B$19,Q22)=$Z$21,DATE($B$18,$B$19,Q22)=$Z$22,DATE($B$18,$B$19,Q22)=$Z$23)</f>
        <v>0</v>
      </c>
      <c r="Q22" s="70">
        <f>IF(MONTH(DATE($B$18,$B$19,$Q$19+21)) =$B$19, DAY(DATE($B$18,$B$19,$Q$19+21)),"")</f>
        <v>27</v>
      </c>
      <c r="R22" s="27"/>
      <c r="S22" s="79"/>
      <c r="T22" s="80"/>
      <c r="U22" s="31"/>
      <c r="V22" s="44">
        <f>$V$21+1</f>
        <v>42100</v>
      </c>
      <c r="W22" s="45" t="s">
        <v>12</v>
      </c>
      <c r="X22" s="44">
        <f>$X$21+1</f>
        <v>42100</v>
      </c>
      <c r="Y22" s="45" t="s">
        <v>12</v>
      </c>
      <c r="Z22" s="44">
        <f>$Z$21+1</f>
        <v>42100</v>
      </c>
      <c r="AA22" s="45" t="s">
        <v>12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</row>
    <row r="23" spans="1:43" ht="18" customHeight="1" x14ac:dyDescent="0.2">
      <c r="A23" s="17"/>
      <c r="B23" s="32"/>
      <c r="C23" s="101"/>
      <c r="D23" s="61" t="b">
        <f t="shared" si="6"/>
        <v>0</v>
      </c>
      <c r="E23" s="71">
        <f>IF(MONTH(DATE($B$18,$B$19,$Q$19+22)) =$B$19, DAY(DATE($B$18,$B$19,$Q$19+22)),"")</f>
        <v>28</v>
      </c>
      <c r="F23" s="58" t="b">
        <f t="shared" si="7"/>
        <v>0</v>
      </c>
      <c r="G23" s="70">
        <f>IF(MONTH(DATE($B$18,$B$19,$Q$19+23)) =$B$19, DAY(DATE($B$18,$B$19,$Q$19+23)),"")</f>
        <v>29</v>
      </c>
      <c r="H23" s="58" t="b">
        <f>OR(DATE($B$18,$B$19,I23)=$Z$11,DATE($B$18,$B$19,I23)=$Z$12,DATE($B$18,$B$19,I23)=$Z$13,DATE($B$18,$B$19,I23)=$Z$14,DATE($B$18,$B$19,I23)=$Z$15,DATE($B$18,$B$19,I23)=$Z$16,DATE($B$18,$B$19,I23)=$Z$17,DATE($B$18,$B$19,I23)=$Z$18,DATE($B$18,$B$19,I23)=$Z$21,DATE($B$18,$B$19,I23)=$Z$22,DATE($B$18,$B$19,I23)=$Z$23)</f>
        <v>0</v>
      </c>
      <c r="I23" s="70">
        <f>IF(MONTH(DATE($B$18,$B$19,$Q$19+24)) =$B$19, DAY(DATE($B$18,$B$19,$Q$19+24)),"")</f>
        <v>30</v>
      </c>
      <c r="J23" s="58" t="e">
        <f>OR(DATE($B$18,$B$19,K23)=$Z$11,DATE($B$18,$B$19,K23)=$Z$12,DATE($B$18,$B$19,K23)=$Z$13,DATE($B$18,$B$19,K23)=$Z$14,DATE($B$18,$B$19,K23)=$Z$15,DATE($B$18,$B$19,K23)=$Z$16,DATE($B$18,$B$19,K23)=$Z$17,DATE($B$18,$B$19,K23)=$Z$18,DATE($B$18,$B$19,K23)=$Z$21,DATE($B$18,$B$19,K23)=$Z$22,DATE($B$18,$B$19,K23)=$Z$23)</f>
        <v>#VALUE!</v>
      </c>
      <c r="K23" s="70" t="str">
        <f>IF(MONTH(DATE($B$18,$B$19,$Q$19+25)) =$B$19, DAY(DATE($B$18,$B$19,$Q$19+25)),"")</f>
        <v/>
      </c>
      <c r="L23" s="58" t="e">
        <f>OR(DATE($B$18,$B$19,M23)=$Z$11,DATE($B$18,$B$19,M23)=$Z$12,DATE($B$18,$B$19,M23)=$Z$13,DATE($B$18,$B$19,M23)=$Z$14,DATE($B$18,$B$19,M23)=$Z$15,DATE($B$18,$B$19,M23)=$Z$16,DATE($B$18,$B$19,M23)=$Z$17,DATE($B$18,$B$19,M23)=$Z$18,DATE($B$18,$B$19,M23)=$Z$21,DATE($B$18,$B$19,M23)=$Z$22,DATE($B$18,$B$19,M23)=$Z$23)</f>
        <v>#VALUE!</v>
      </c>
      <c r="M23" s="70" t="str">
        <f>IF(MONTH(DATE($B$18,$B$19,$Q$19+26)) =$B$19, DAY(DATE($B$18,$B$19,$Q$19+26)),"")</f>
        <v/>
      </c>
      <c r="N23" s="58" t="e">
        <f>OR(DATE($B$18,$B$19,O23)=$Z$11,DATE($B$18,$B$19,O23)=$Z$12,DATE($B$18,$B$19,O23)=$Z$13,DATE($B$18,$B$19,O23)=$Z$14,DATE($B$18,$B$19,O23)=$Z$15,DATE($B$18,$B$19,O23)=$Z$16,DATE($B$18,$B$19,O23)=$Z$17,DATE($B$18,$B$19,O23)=$Z$18,DATE($B$18,$B$19,O23)=$Z$21,DATE($B$18,$B$19,O23)=$Z$22,DATE($B$18,$B$19,O23)=$Z$23)</f>
        <v>#VALUE!</v>
      </c>
      <c r="O23" s="70" t="str">
        <f>IF(MONTH(DATE($B$18,$B$19,$Q$19+27)) =$B$19, DAY(DATE($B$18,$B$19,$Q$19+27)),"")</f>
        <v/>
      </c>
      <c r="P23" s="58" t="e">
        <f>OR(DATE($B$18,$B$19,Q23)=$Z$11,DATE($B$18,$B$19,Q23)=$Z$12,DATE($B$18,$B$19,Q23)=$Z$13,DATE($B$18,$B$19,Q23)=$Z$14,DATE($B$18,$B$19,Q23)=$Z$15,DATE($B$18,$B$19,Q23)=$Z$16,DATE($B$18,$B$19,Q23)=$Z$17,DATE($B$18,$B$19,Q23)=$Z$18,DATE($B$18,$B$19,Q23)=$Z$21,DATE($B$18,$B$19,Q23)=$Z$22,DATE($B$18,$B$19,Q23)=$Z$23)</f>
        <v>#VALUE!</v>
      </c>
      <c r="Q23" s="70" t="str">
        <f>IF(MONTH(DATE($B$18,$B$19,$Q$19+28)) =$B$19, DAY(DATE($B$18,$B$19,$Q$19+28)),"")</f>
        <v/>
      </c>
      <c r="R23" s="27"/>
      <c r="S23" s="79"/>
      <c r="T23" s="80"/>
      <c r="U23" s="31"/>
      <c r="V23" s="44">
        <f>$V$21+60</f>
        <v>42159</v>
      </c>
      <c r="W23" s="45" t="s">
        <v>15</v>
      </c>
      <c r="X23" s="44">
        <f>$X$21+60</f>
        <v>42159</v>
      </c>
      <c r="Y23" s="45" t="s">
        <v>15</v>
      </c>
      <c r="Z23" s="44">
        <f>$Z$21+60</f>
        <v>42159</v>
      </c>
      <c r="AA23" s="45" t="s">
        <v>15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</row>
    <row r="24" spans="1:43" ht="18" customHeight="1" x14ac:dyDescent="0.2">
      <c r="A24" s="17"/>
      <c r="B24" s="32"/>
      <c r="C24" s="101"/>
      <c r="D24" s="58" t="e">
        <f t="shared" si="6"/>
        <v>#VALUE!</v>
      </c>
      <c r="E24" s="70" t="str">
        <f>IF(MONTH(DATE($B$18,$B$19,$Q$19+29)) =$B$19, DAY(DATE($B$18,$B$19,$Q$19+29)),"")</f>
        <v/>
      </c>
      <c r="F24" s="72" t="e">
        <f t="shared" si="7"/>
        <v>#VALUE!</v>
      </c>
      <c r="G24" s="70" t="str">
        <f>IF(MONTH(DATE($B$18,$B$19,$Q$19+30)) =$B$19, DAY(DATE($B$18,$B$19,$Q$19+30)),"")</f>
        <v/>
      </c>
      <c r="H24" s="58"/>
      <c r="I24" s="70"/>
      <c r="J24" s="58"/>
      <c r="K24" s="70"/>
      <c r="L24" s="58"/>
      <c r="M24" s="70"/>
      <c r="N24" s="58"/>
      <c r="O24" s="70"/>
      <c r="P24" s="58"/>
      <c r="Q24" s="70"/>
      <c r="R24" s="27"/>
      <c r="S24" s="79"/>
      <c r="T24" s="80"/>
      <c r="U24" s="31"/>
      <c r="V24" s="38"/>
      <c r="W24" s="38"/>
      <c r="X24" s="38"/>
      <c r="Y24" s="38"/>
      <c r="Z24" s="38"/>
      <c r="AA24" s="38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</row>
    <row r="25" spans="1:43" x14ac:dyDescent="0.2">
      <c r="A25" s="15"/>
      <c r="B25" s="1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15"/>
      <c r="S25" s="84"/>
      <c r="T25" s="81"/>
      <c r="U25" s="15"/>
      <c r="V25" s="30"/>
      <c r="W25" s="30"/>
      <c r="X25" s="30"/>
      <c r="Y25" s="30"/>
      <c r="Z25" s="30"/>
      <c r="AA25" s="30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</row>
    <row r="26" spans="1:43" x14ac:dyDescent="0.2">
      <c r="A26" s="15"/>
      <c r="B26" s="15"/>
      <c r="C26" s="15"/>
      <c r="D26" s="15" t="s">
        <v>7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84"/>
      <c r="T26" s="81"/>
      <c r="U26" s="15"/>
      <c r="V26" s="15"/>
      <c r="W26" s="15"/>
      <c r="X26" s="15"/>
      <c r="Y26" s="15"/>
      <c r="Z26" s="15"/>
      <c r="AA26" s="15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</row>
    <row r="27" spans="1:43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84"/>
      <c r="T27" s="81"/>
      <c r="U27" s="15"/>
      <c r="V27" s="15"/>
      <c r="W27" s="15"/>
      <c r="X27" s="15"/>
      <c r="Y27" s="15"/>
      <c r="Z27" s="15"/>
      <c r="AA27" s="15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</row>
    <row r="28" spans="1:43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84"/>
      <c r="T28" s="81"/>
      <c r="U28" s="15"/>
      <c r="V28" s="15"/>
      <c r="W28" s="15"/>
      <c r="X28" s="15"/>
      <c r="Y28" s="15"/>
      <c r="Z28" s="15"/>
      <c r="AA28" s="15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</row>
    <row r="29" spans="1:43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 t="s">
        <v>7</v>
      </c>
      <c r="R29" s="15"/>
      <c r="S29" s="84"/>
      <c r="T29" s="81"/>
      <c r="U29" s="15"/>
      <c r="V29" s="15"/>
      <c r="W29" s="15"/>
      <c r="X29" s="15"/>
      <c r="Y29" s="15"/>
      <c r="Z29" s="15"/>
      <c r="AA29" s="15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</row>
    <row r="30" spans="1:43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84"/>
      <c r="T30" s="81"/>
      <c r="U30" s="15"/>
      <c r="V30" s="15"/>
      <c r="W30" s="15"/>
      <c r="X30" s="15"/>
      <c r="Y30" s="15"/>
      <c r="Z30" s="15"/>
      <c r="AA30" s="15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</row>
    <row r="31" spans="1:43" x14ac:dyDescent="0.2">
      <c r="A31" s="15"/>
      <c r="B31" s="15"/>
      <c r="C31" s="15"/>
      <c r="D31" s="15"/>
      <c r="E31" s="15"/>
      <c r="F31" s="15"/>
      <c r="G31" s="15"/>
      <c r="H31" s="15" t="s">
        <v>7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84"/>
      <c r="T31" s="81"/>
      <c r="U31" s="15"/>
      <c r="V31" s="15"/>
      <c r="W31" s="15"/>
      <c r="X31" s="15"/>
      <c r="Y31" s="15"/>
      <c r="Z31" s="15"/>
      <c r="AA31" s="15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</row>
    <row r="32" spans="1:43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 t="s">
        <v>7</v>
      </c>
      <c r="P32" s="15"/>
      <c r="Q32" s="15"/>
      <c r="R32" s="15"/>
      <c r="S32" s="84"/>
      <c r="T32" s="81"/>
      <c r="U32" s="15"/>
      <c r="V32" s="15"/>
      <c r="W32" s="15"/>
      <c r="X32" s="15"/>
      <c r="Y32" s="15"/>
      <c r="Z32" s="15"/>
      <c r="AA32" s="15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</row>
    <row r="33" spans="1:43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85"/>
      <c r="T33" s="78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</row>
    <row r="34" spans="1:43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78"/>
      <c r="T34" s="7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</row>
    <row r="35" spans="1:43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78"/>
      <c r="T35" s="7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</row>
    <row r="36" spans="1:43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78"/>
      <c r="T36" s="7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</row>
    <row r="37" spans="1:43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78"/>
      <c r="T37" s="78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</row>
    <row r="38" spans="1:43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78"/>
      <c r="T38" s="78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</row>
    <row r="39" spans="1:43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78"/>
      <c r="T39" s="78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</row>
    <row r="40" spans="1:43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78"/>
      <c r="T40" s="78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</row>
    <row r="41" spans="1:43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78"/>
      <c r="T41" s="78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</row>
    <row r="42" spans="1:43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78"/>
      <c r="T42" s="7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</row>
    <row r="43" spans="1:43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78"/>
      <c r="T43" s="78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</row>
    <row r="44" spans="1:43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78"/>
      <c r="T44" s="7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</row>
    <row r="45" spans="1:43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78"/>
      <c r="T45" s="7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</row>
    <row r="46" spans="1:43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78"/>
      <c r="T46" s="7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</row>
    <row r="47" spans="1:43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78"/>
      <c r="T47" s="7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</row>
    <row r="48" spans="1:43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78"/>
      <c r="T48" s="7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</row>
    <row r="49" spans="1:43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78"/>
      <c r="T49" s="7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</row>
    <row r="50" spans="1:43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78"/>
      <c r="T50" s="7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</row>
    <row r="51" spans="1:43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78"/>
      <c r="T51" s="78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</row>
    <row r="52" spans="1:43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78"/>
      <c r="T52" s="7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</row>
    <row r="53" spans="1:43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78"/>
      <c r="T53" s="7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</row>
    <row r="54" spans="1:43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78"/>
      <c r="T54" s="7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</row>
    <row r="55" spans="1:43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78"/>
      <c r="T55" s="78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</row>
    <row r="56" spans="1:43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78"/>
      <c r="T56" s="78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</row>
    <row r="57" spans="1:43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78"/>
      <c r="T57" s="7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</row>
    <row r="58" spans="1:43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78"/>
      <c r="T58" s="7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</row>
    <row r="59" spans="1:43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78"/>
      <c r="T59" s="78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</row>
    <row r="60" spans="1:43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78"/>
      <c r="T60" s="78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</row>
    <row r="61" spans="1:43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78"/>
      <c r="T61" s="78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</row>
    <row r="62" spans="1:43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78"/>
      <c r="T62" s="78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</row>
    <row r="63" spans="1:4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78"/>
      <c r="T63" s="78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</row>
    <row r="64" spans="1:43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78"/>
      <c r="T64" s="78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</row>
    <row r="65" spans="1:43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78"/>
      <c r="T65" s="78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</row>
    <row r="66" spans="1:43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78"/>
      <c r="T66" s="78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</row>
    <row r="67" spans="1:43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78"/>
      <c r="T67" s="78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</row>
    <row r="68" spans="1:43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78"/>
      <c r="T68" s="78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</row>
    <row r="69" spans="1:43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78"/>
      <c r="T69" s="78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</row>
    <row r="70" spans="1:43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78"/>
      <c r="T70" s="78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</row>
    <row r="71" spans="1:43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78"/>
      <c r="T71" s="78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</row>
    <row r="72" spans="1:43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78"/>
      <c r="T72" s="78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</row>
    <row r="73" spans="1:4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78"/>
      <c r="T73" s="78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</row>
    <row r="74" spans="1:43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78"/>
      <c r="T74" s="78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</row>
    <row r="75" spans="1:43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78"/>
      <c r="T75" s="78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</row>
    <row r="76" spans="1:43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78"/>
      <c r="T76" s="78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</row>
    <row r="77" spans="1:43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78"/>
      <c r="T77" s="78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</row>
    <row r="78" spans="1:43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78"/>
      <c r="T78" s="78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</row>
    <row r="79" spans="1:43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78"/>
      <c r="T79" s="78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</row>
    <row r="80" spans="1:43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78"/>
      <c r="T80" s="78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</row>
    <row r="81" spans="1:43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78"/>
      <c r="T81" s="78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</row>
    <row r="82" spans="1:43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78"/>
      <c r="T82" s="78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</row>
    <row r="83" spans="1:4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78"/>
      <c r="T83" s="78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</row>
    <row r="84" spans="1:43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78"/>
      <c r="T84" s="78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</row>
    <row r="85" spans="1:43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78"/>
      <c r="T85" s="78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</row>
    <row r="86" spans="1:43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78"/>
      <c r="T86" s="78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</row>
    <row r="87" spans="1:43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78"/>
      <c r="T87" s="78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</row>
    <row r="88" spans="1:43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78"/>
      <c r="T88" s="78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</row>
    <row r="89" spans="1:43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78"/>
      <c r="T89" s="78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</row>
    <row r="90" spans="1:43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78"/>
      <c r="T90" s="78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</row>
    <row r="91" spans="1:43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78"/>
      <c r="T91" s="78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</row>
    <row r="92" spans="1:43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78"/>
      <c r="T92" s="78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</row>
    <row r="93" spans="1:43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78"/>
      <c r="T93" s="78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</row>
    <row r="94" spans="1:43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78"/>
      <c r="T94" s="78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</row>
    <row r="95" spans="1:43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78"/>
      <c r="T95" s="78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</row>
    <row r="96" spans="1:43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78"/>
      <c r="T96" s="78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</row>
    <row r="97" spans="1:43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78"/>
      <c r="T97" s="78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</row>
    <row r="98" spans="1:43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78"/>
      <c r="T98" s="78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</row>
    <row r="99" spans="1:43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78"/>
      <c r="T99" s="78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</row>
    <row r="100" spans="1:43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78"/>
      <c r="T100" s="78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</row>
    <row r="101" spans="1:43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78"/>
      <c r="T101" s="78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</row>
    <row r="102" spans="1:43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78"/>
      <c r="T102" s="78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</row>
    <row r="103" spans="1:43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78"/>
      <c r="T103" s="78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</row>
    <row r="104" spans="1:43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78"/>
      <c r="T104" s="78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</row>
    <row r="105" spans="1:43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78"/>
      <c r="T105" s="78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</row>
    <row r="106" spans="1:43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78"/>
      <c r="T106" s="78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</row>
    <row r="107" spans="1:43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78"/>
      <c r="T107" s="78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</row>
    <row r="108" spans="1:43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78"/>
      <c r="T108" s="78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</row>
    <row r="109" spans="1:43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78"/>
      <c r="T109" s="78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</row>
    <row r="110" spans="1:43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78"/>
      <c r="T110" s="78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</row>
    <row r="111" spans="1:43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78"/>
      <c r="T111" s="78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</row>
    <row r="112" spans="1:43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78"/>
      <c r="T112" s="78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</row>
    <row r="113" spans="1:43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78"/>
      <c r="T113" s="78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</row>
    <row r="114" spans="1:43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78"/>
      <c r="T114" s="78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</row>
    <row r="115" spans="1:43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78"/>
      <c r="T115" s="78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</row>
    <row r="116" spans="1:43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78"/>
      <c r="T116" s="78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</row>
    <row r="117" spans="1:43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78"/>
      <c r="T117" s="78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</row>
    <row r="118" spans="1:43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78"/>
      <c r="T118" s="78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</row>
    <row r="119" spans="1:43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78"/>
      <c r="T119" s="78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</row>
    <row r="120" spans="1:43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78"/>
      <c r="T120" s="78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</row>
    <row r="121" spans="1:43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78"/>
      <c r="T121" s="78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</row>
    <row r="122" spans="1:43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78"/>
      <c r="T122" s="78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</row>
    <row r="123" spans="1:43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78"/>
      <c r="T123" s="78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</row>
    <row r="124" spans="1:43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78"/>
      <c r="T124" s="78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</row>
    <row r="125" spans="1:43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78"/>
      <c r="T125" s="78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</row>
    <row r="126" spans="1:43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78"/>
      <c r="T126" s="78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</row>
    <row r="127" spans="1:43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78"/>
      <c r="T127" s="78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</row>
    <row r="128" spans="1:43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78"/>
      <c r="T128" s="78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</row>
    <row r="129" spans="1:43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78"/>
      <c r="T129" s="78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</row>
    <row r="130" spans="1:43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78"/>
      <c r="T130" s="78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</row>
    <row r="131" spans="1:43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78"/>
      <c r="T131" s="78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</row>
    <row r="132" spans="1:43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78"/>
      <c r="T132" s="78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</row>
    <row r="133" spans="1:43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78"/>
      <c r="T133" s="78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</row>
    <row r="134" spans="1:43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78"/>
      <c r="T134" s="78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</row>
    <row r="135" spans="1:43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78"/>
      <c r="T135" s="78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</row>
    <row r="136" spans="1:43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78"/>
      <c r="T136" s="78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</row>
    <row r="137" spans="1:43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78"/>
      <c r="T137" s="78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</row>
    <row r="138" spans="1:43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78"/>
      <c r="T138" s="78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</row>
    <row r="139" spans="1:43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78"/>
      <c r="T139" s="78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</row>
    <row r="140" spans="1:43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78"/>
      <c r="T140" s="78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</row>
    <row r="141" spans="1:43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78"/>
      <c r="T141" s="78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</row>
    <row r="142" spans="1:43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78"/>
      <c r="T142" s="78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</row>
    <row r="143" spans="1:43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78"/>
      <c r="T143" s="78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</row>
    <row r="144" spans="1:43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78"/>
      <c r="T144" s="78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</row>
    <row r="145" spans="1:43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78"/>
      <c r="T145" s="78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</row>
    <row r="146" spans="1:43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78"/>
      <c r="T146" s="78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</row>
    <row r="147" spans="1:43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78"/>
      <c r="T147" s="78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</row>
    <row r="148" spans="1:43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78"/>
      <c r="T148" s="78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</row>
    <row r="149" spans="1:43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78"/>
      <c r="T149" s="78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</row>
    <row r="150" spans="1:43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78"/>
      <c r="T150" s="78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</row>
    <row r="151" spans="1:43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78"/>
      <c r="T151" s="78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</row>
    <row r="152" spans="1:43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78"/>
      <c r="T152" s="78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</row>
    <row r="153" spans="1:43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78"/>
      <c r="T153" s="78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</row>
    <row r="154" spans="1:43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78"/>
      <c r="T154" s="78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</row>
    <row r="155" spans="1:43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78"/>
      <c r="T155" s="78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</row>
    <row r="156" spans="1:43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78"/>
      <c r="T156" s="78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</row>
    <row r="157" spans="1:43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78"/>
      <c r="T157" s="78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</row>
    <row r="158" spans="1:43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78"/>
      <c r="T158" s="78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</row>
    <row r="159" spans="1:43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78"/>
      <c r="T159" s="78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</row>
    <row r="160" spans="1:43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78"/>
      <c r="T160" s="78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</row>
    <row r="161" spans="1:43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78"/>
      <c r="T161" s="78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</row>
    <row r="162" spans="1:43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78"/>
      <c r="T162" s="78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</row>
    <row r="163" spans="1:43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78"/>
      <c r="T163" s="78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</row>
    <row r="164" spans="1:43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78"/>
      <c r="T164" s="78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</row>
    <row r="165" spans="1:43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78"/>
      <c r="T165" s="78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</row>
    <row r="166" spans="1:43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78"/>
      <c r="T166" s="78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</row>
    <row r="167" spans="1:43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78"/>
      <c r="T167" s="78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</row>
    <row r="168" spans="1:43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78"/>
      <c r="T168" s="78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</row>
    <row r="169" spans="1:43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78"/>
      <c r="T169" s="78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</row>
    <row r="170" spans="1:43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78"/>
      <c r="T170" s="78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</row>
    <row r="171" spans="1:43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78"/>
      <c r="T171" s="78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</row>
    <row r="172" spans="1:43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78"/>
      <c r="T172" s="78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</row>
    <row r="173" spans="1:43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78"/>
      <c r="T173" s="78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</row>
    <row r="174" spans="1:43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78"/>
      <c r="T174" s="78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</row>
    <row r="175" spans="1:43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78"/>
      <c r="T175" s="78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</row>
    <row r="176" spans="1:43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78"/>
      <c r="T176" s="78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</row>
    <row r="177" spans="1:43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78"/>
      <c r="T177" s="78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</row>
    <row r="178" spans="1:43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78"/>
      <c r="T178" s="78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</row>
    <row r="179" spans="1:43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78"/>
      <c r="T179" s="78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</row>
    <row r="180" spans="1:43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78"/>
      <c r="T180" s="78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</row>
    <row r="181" spans="1:43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78"/>
      <c r="T181" s="78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</row>
    <row r="182" spans="1:43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78"/>
      <c r="T182" s="78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</row>
    <row r="183" spans="1:43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78"/>
      <c r="T183" s="78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</row>
    <row r="184" spans="1:43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78"/>
      <c r="T184" s="78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</row>
    <row r="185" spans="1:43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78"/>
      <c r="T185" s="78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</row>
    <row r="186" spans="1:43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78"/>
      <c r="T186" s="78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</row>
    <row r="187" spans="1:43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78"/>
      <c r="T187" s="78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</row>
    <row r="188" spans="1:43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78"/>
      <c r="T188" s="78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</row>
    <row r="189" spans="1:43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78"/>
      <c r="T189" s="78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</row>
    <row r="190" spans="1:43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78"/>
      <c r="T190" s="78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</row>
    <row r="191" spans="1:43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78"/>
      <c r="T191" s="78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</row>
    <row r="192" spans="1:43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78"/>
      <c r="T192" s="78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</row>
    <row r="193" spans="1:43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78"/>
      <c r="T193" s="78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</row>
    <row r="194" spans="1:43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78"/>
      <c r="T194" s="78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</row>
    <row r="195" spans="1:43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78"/>
      <c r="T195" s="78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</row>
    <row r="196" spans="1:43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78"/>
      <c r="T196" s="78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</row>
    <row r="197" spans="1:43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78"/>
      <c r="T197" s="78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</row>
    <row r="198" spans="1:43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78"/>
      <c r="T198" s="78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</row>
    <row r="199" spans="1:43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78"/>
      <c r="T199" s="78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</row>
    <row r="200" spans="1:43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78"/>
      <c r="T200" s="78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</row>
    <row r="201" spans="1:43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78"/>
      <c r="T201" s="78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</row>
    <row r="202" spans="1:43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78"/>
      <c r="T202" s="78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</row>
    <row r="203" spans="1:43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78"/>
      <c r="T203" s="78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</row>
    <row r="204" spans="1:43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78"/>
      <c r="T204" s="78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</row>
    <row r="205" spans="1:43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78"/>
      <c r="T205" s="78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</row>
    <row r="206" spans="1:43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78"/>
      <c r="T206" s="78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</row>
    <row r="207" spans="1:43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78"/>
      <c r="T207" s="78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</row>
    <row r="208" spans="1:43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78"/>
      <c r="T208" s="78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</row>
    <row r="209" spans="1:43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78"/>
      <c r="T209" s="78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</row>
    <row r="210" spans="1:43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78"/>
      <c r="T210" s="78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</row>
    <row r="211" spans="1:43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78"/>
      <c r="T211" s="78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</row>
    <row r="212" spans="1:43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78"/>
      <c r="T212" s="78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</row>
    <row r="213" spans="1:43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78"/>
      <c r="T213" s="78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</row>
    <row r="214" spans="1:43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78"/>
      <c r="T214" s="78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</row>
    <row r="215" spans="1:43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78"/>
      <c r="T215" s="78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</row>
    <row r="216" spans="1:43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78"/>
      <c r="T216" s="78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</row>
    <row r="217" spans="1:43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78"/>
      <c r="T217" s="78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</row>
    <row r="218" spans="1:43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78"/>
      <c r="T218" s="78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</row>
    <row r="219" spans="1:43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78"/>
      <c r="T219" s="78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</row>
    <row r="220" spans="1:43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78"/>
      <c r="T220" s="78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</row>
    <row r="221" spans="1:43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78"/>
      <c r="T221" s="78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</row>
    <row r="222" spans="1:43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78"/>
      <c r="T222" s="78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</row>
    <row r="223" spans="1:43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78"/>
      <c r="T223" s="78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</row>
    <row r="224" spans="1:43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78"/>
      <c r="T224" s="78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</row>
    <row r="225" spans="1:43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78"/>
      <c r="T225" s="78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</row>
    <row r="226" spans="1:43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78"/>
      <c r="T226" s="78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</row>
    <row r="227" spans="1:43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78"/>
      <c r="T227" s="78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</row>
    <row r="228" spans="1:43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78"/>
      <c r="T228" s="78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</row>
    <row r="229" spans="1:43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78"/>
      <c r="T229" s="78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</row>
    <row r="230" spans="1:43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78"/>
      <c r="T230" s="78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</row>
    <row r="231" spans="1:43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78"/>
      <c r="T231" s="78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</row>
    <row r="232" spans="1:43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78"/>
      <c r="T232" s="78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</row>
    <row r="233" spans="1:43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78"/>
      <c r="T233" s="78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</row>
    <row r="234" spans="1:43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78"/>
      <c r="T234" s="78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</row>
    <row r="235" spans="1:43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78"/>
      <c r="T235" s="78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</row>
    <row r="236" spans="1:43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78"/>
      <c r="T236" s="78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</row>
    <row r="237" spans="1:43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78"/>
      <c r="T237" s="78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</row>
    <row r="238" spans="1:43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78"/>
      <c r="T238" s="78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</row>
    <row r="239" spans="1:43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78"/>
      <c r="T239" s="78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</row>
    <row r="240" spans="1:43" x14ac:dyDescent="0.2">
      <c r="A240" s="11"/>
      <c r="B240" s="11"/>
      <c r="C240" s="11"/>
      <c r="D240" s="38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78"/>
      <c r="T240" s="78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</row>
    <row r="241" spans="1:43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78"/>
      <c r="T241" s="78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</row>
    <row r="242" spans="1:43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78"/>
      <c r="T242" s="78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</row>
    <row r="243" spans="1:43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78"/>
      <c r="T243" s="78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</row>
    <row r="244" spans="1:43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78"/>
      <c r="T244" s="78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</row>
    <row r="245" spans="1:43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78"/>
      <c r="T245" s="78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</row>
    <row r="246" spans="1:43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78"/>
      <c r="T246" s="78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</row>
    <row r="247" spans="1:43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78"/>
      <c r="T247" s="78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</row>
    <row r="248" spans="1:43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78"/>
      <c r="T248" s="78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</row>
    <row r="249" spans="1:43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78"/>
      <c r="T249" s="78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</row>
    <row r="250" spans="1:43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78"/>
      <c r="T250" s="78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</row>
    <row r="251" spans="1:43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78"/>
      <c r="T251" s="78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</row>
    <row r="252" spans="1:43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78"/>
      <c r="T252" s="78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</row>
    <row r="253" spans="1:43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78"/>
      <c r="T253" s="78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</row>
    <row r="254" spans="1:43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78"/>
      <c r="T254" s="78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</row>
    <row r="255" spans="1:43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78"/>
      <c r="T255" s="78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</row>
    <row r="256" spans="1:43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78"/>
      <c r="T256" s="78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</row>
    <row r="257" spans="1:43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78"/>
      <c r="T257" s="78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</row>
    <row r="258" spans="1:43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78"/>
      <c r="T258" s="78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</row>
    <row r="259" spans="1:43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78"/>
      <c r="T259" s="78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</row>
    <row r="260" spans="1:43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78"/>
      <c r="T260" s="78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</row>
    <row r="261" spans="1:43" x14ac:dyDescent="0.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78"/>
      <c r="T261" s="78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</row>
    <row r="262" spans="1:43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78"/>
      <c r="T262" s="78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</row>
    <row r="263" spans="1:43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78"/>
      <c r="T263" s="78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</row>
    <row r="264" spans="1:43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78"/>
      <c r="T264" s="78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</row>
    <row r="265" spans="1:43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78"/>
      <c r="T265" s="78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</row>
    <row r="266" spans="1:43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78"/>
      <c r="T266" s="78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</row>
    <row r="267" spans="1:43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78"/>
      <c r="T267" s="78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</row>
    <row r="268" spans="1:43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78"/>
      <c r="T268" s="78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</row>
    <row r="269" spans="1:43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78"/>
      <c r="T269" s="78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</row>
    <row r="270" spans="1:43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78"/>
      <c r="T270" s="78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</row>
    <row r="271" spans="1:43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78"/>
      <c r="T271" s="78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</row>
    <row r="272" spans="1:43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78"/>
      <c r="T272" s="78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</row>
    <row r="273" spans="1:43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78"/>
      <c r="T273" s="78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</row>
    <row r="274" spans="1:43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78"/>
      <c r="T274" s="78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</row>
    <row r="275" spans="1:43" x14ac:dyDescent="0.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78"/>
      <c r="T275" s="78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</row>
    <row r="276" spans="1:43" x14ac:dyDescent="0.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78"/>
      <c r="T276" s="78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</row>
    <row r="277" spans="1:43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78"/>
      <c r="T277" s="78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</row>
    <row r="278" spans="1:43" x14ac:dyDescent="0.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78"/>
      <c r="T278" s="78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</row>
    <row r="279" spans="1:43" x14ac:dyDescent="0.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78"/>
      <c r="T279" s="78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</row>
    <row r="280" spans="1:43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78"/>
      <c r="T280" s="78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</row>
    <row r="281" spans="1:43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78"/>
      <c r="T281" s="78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</row>
    <row r="282" spans="1:43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78"/>
      <c r="T282" s="78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</row>
    <row r="283" spans="1:43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78"/>
      <c r="T283" s="78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</row>
    <row r="284" spans="1:43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78"/>
      <c r="T284" s="78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</row>
    <row r="285" spans="1:43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78"/>
      <c r="T285" s="78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</row>
    <row r="286" spans="1:43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78"/>
      <c r="T286" s="78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</row>
    <row r="287" spans="1:43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78"/>
      <c r="T287" s="78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</row>
    <row r="288" spans="1:43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78"/>
      <c r="T288" s="78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</row>
    <row r="289" spans="1:43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78"/>
      <c r="T289" s="78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</row>
    <row r="290" spans="1:43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78"/>
      <c r="T290" s="78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</row>
    <row r="291" spans="1:43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78"/>
      <c r="T291" s="78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</row>
    <row r="292" spans="1:43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78"/>
      <c r="T292" s="78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</row>
    <row r="293" spans="1:43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78"/>
      <c r="T293" s="78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</row>
    <row r="294" spans="1:43" x14ac:dyDescent="0.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78"/>
      <c r="T294" s="78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</row>
    <row r="295" spans="1:43" x14ac:dyDescent="0.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78"/>
      <c r="T295" s="78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</row>
    <row r="296" spans="1:43" x14ac:dyDescent="0.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78"/>
      <c r="T296" s="78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</row>
    <row r="297" spans="1:43" x14ac:dyDescent="0.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78"/>
      <c r="T297" s="78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</row>
    <row r="298" spans="1:43" x14ac:dyDescent="0.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78"/>
      <c r="T298" s="78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</row>
    <row r="299" spans="1:43" x14ac:dyDescent="0.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78"/>
      <c r="T299" s="78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</row>
    <row r="300" spans="1:43" x14ac:dyDescent="0.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78"/>
      <c r="T300" s="78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</row>
    <row r="301" spans="1:43" x14ac:dyDescent="0.2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78"/>
      <c r="T301" s="78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</row>
  </sheetData>
  <sheetProtection formatCells="0" formatColumns="0" formatRows="0"/>
  <mergeCells count="28">
    <mergeCell ref="P18:Q18"/>
    <mergeCell ref="F18:G18"/>
    <mergeCell ref="H18:I18"/>
    <mergeCell ref="J18:K18"/>
    <mergeCell ref="L18:M18"/>
    <mergeCell ref="N18:O18"/>
    <mergeCell ref="C2:C8"/>
    <mergeCell ref="C18:C24"/>
    <mergeCell ref="C10:C16"/>
    <mergeCell ref="D18:E18"/>
    <mergeCell ref="D10:E10"/>
    <mergeCell ref="D2:E2"/>
    <mergeCell ref="F10:G10"/>
    <mergeCell ref="L10:M10"/>
    <mergeCell ref="Z10:AA10"/>
    <mergeCell ref="N2:O2"/>
    <mergeCell ref="P2:Q2"/>
    <mergeCell ref="V9:AA9"/>
    <mergeCell ref="V10:W10"/>
    <mergeCell ref="X10:Y10"/>
    <mergeCell ref="J10:K10"/>
    <mergeCell ref="H10:I10"/>
    <mergeCell ref="H2:I2"/>
    <mergeCell ref="J2:K2"/>
    <mergeCell ref="P10:Q10"/>
    <mergeCell ref="N10:O10"/>
    <mergeCell ref="L2:M2"/>
    <mergeCell ref="F2:G2"/>
  </mergeCells>
  <phoneticPr fontId="2" type="noConversion"/>
  <conditionalFormatting sqref="Q3:Q8 Q11:Q16 Q19:Q24 G11:G16 I11:I16 K11:K16 M11:M16 O11:O16 E3:E8 G3:G8 I3:I8 K3:K8 M3:M8 O3:O8 E19:E24 G19:G24 I19:I24 K19:K24 M19:M24 O19:O24 E11">
    <cfRule type="cellIs" dxfId="1" priority="1" stopIfTrue="1" operator="equal">
      <formula>0</formula>
    </cfRule>
  </conditionalFormatting>
  <conditionalFormatting sqref="J11:J16 N3:N8 P19:P24 D11:D16 F11:F16 H11:H16 L11:L16 J3:J8 N19:N24 N11:N16 D3:D8 F3:F8 H3:H8 L3:L8 L19:L24 P3:P8 D19:D24 F19:F24 H19:H24 J19:J24 P11:P16">
    <cfRule type="cellIs" dxfId="0" priority="2" stopIfTrue="1" operator="equal">
      <formula>TRUE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11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Spinner 4">
              <controlPr defaultSize="0" autoPict="0">
                <anchor moveWithCells="1" sizeWithCells="1">
                  <from>
                    <xdr:col>1</xdr:col>
                    <xdr:colOff>457200</xdr:colOff>
                    <xdr:row>9</xdr:row>
                    <xdr:rowOff>9525</xdr:rowOff>
                  </from>
                  <to>
                    <xdr:col>1</xdr:col>
                    <xdr:colOff>676275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Spinner 5">
              <controlPr defaultSize="0" autoPict="0">
                <anchor moveWithCells="1" sizeWithCells="1">
                  <from>
                    <xdr:col>1</xdr:col>
                    <xdr:colOff>457200</xdr:colOff>
                    <xdr:row>10</xdr:row>
                    <xdr:rowOff>9525</xdr:rowOff>
                  </from>
                  <to>
                    <xdr:col>1</xdr:col>
                    <xdr:colOff>676275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selection activeCell="J10" sqref="J10"/>
    </sheetView>
  </sheetViews>
  <sheetFormatPr defaultRowHeight="12.75" x14ac:dyDescent="0.2"/>
  <cols>
    <col min="1" max="8" width="5.7109375" style="53" customWidth="1"/>
    <col min="9" max="29" width="3.7109375" style="50" customWidth="1"/>
    <col min="30" max="16384" width="9.140625" style="50"/>
  </cols>
  <sheetData>
    <row r="1" spans="1:26" ht="16.5" thickBot="1" x14ac:dyDescent="0.3">
      <c r="A1" s="2">
        <f>MOD(B4,19)</f>
        <v>1</v>
      </c>
      <c r="B1" s="1">
        <f>MOD(B4,4)</f>
        <v>3</v>
      </c>
      <c r="C1" s="1">
        <f>MOD(B4,7)</f>
        <v>6</v>
      </c>
      <c r="D1" s="1">
        <f>MOD((19*A1+G1),30)</f>
        <v>13</v>
      </c>
      <c r="E1" s="1">
        <f>MOD((2*B1+4*C1+6*D1+H1),7)</f>
        <v>1</v>
      </c>
      <c r="F1" s="1"/>
      <c r="G1" s="46">
        <v>24</v>
      </c>
      <c r="H1" s="47">
        <v>5</v>
      </c>
      <c r="I1" s="48"/>
      <c r="J1" s="49"/>
      <c r="K1" s="49"/>
      <c r="L1" s="49"/>
      <c r="M1" s="49"/>
      <c r="N1" s="49"/>
      <c r="O1" s="49"/>
      <c r="P1" s="49"/>
      <c r="Q1" s="49"/>
      <c r="S1" s="49"/>
      <c r="T1" s="49"/>
      <c r="U1" s="49"/>
      <c r="V1" s="49"/>
      <c r="W1" s="49"/>
      <c r="X1" s="49"/>
      <c r="Y1" s="49"/>
      <c r="Z1" s="49"/>
    </row>
    <row r="2" spans="1:26" x14ac:dyDescent="0.2">
      <c r="A2" s="51"/>
      <c r="B2" s="51"/>
      <c r="C2" s="51"/>
      <c r="D2" s="51"/>
      <c r="E2" s="51"/>
      <c r="F2" s="51"/>
      <c r="G2" s="51"/>
      <c r="H2" s="51"/>
      <c r="J2" s="49"/>
      <c r="K2" s="49"/>
      <c r="L2" s="49"/>
      <c r="M2" s="49"/>
      <c r="N2" s="49"/>
      <c r="O2" s="49"/>
      <c r="P2" s="49"/>
      <c r="Q2" s="49"/>
      <c r="S2" s="49"/>
      <c r="T2" s="49"/>
      <c r="U2" s="49"/>
      <c r="V2" s="49"/>
      <c r="W2" s="49"/>
      <c r="X2" s="49"/>
      <c r="Y2" s="49"/>
      <c r="Z2" s="49"/>
    </row>
    <row r="3" spans="1:26" ht="13.5" thickBot="1" x14ac:dyDescent="0.25">
      <c r="A3" s="51"/>
      <c r="B3" s="51"/>
      <c r="C3" s="51"/>
      <c r="D3" s="51"/>
      <c r="E3" s="51"/>
      <c r="F3" s="51"/>
      <c r="G3" s="51"/>
      <c r="H3" s="51"/>
      <c r="J3" s="49"/>
      <c r="K3" s="49"/>
      <c r="L3" s="49"/>
      <c r="M3" s="49"/>
      <c r="N3" s="49"/>
      <c r="O3" s="49"/>
      <c r="P3" s="49"/>
      <c r="Q3" s="49"/>
      <c r="S3" s="49"/>
      <c r="T3" s="49"/>
      <c r="U3" s="49"/>
      <c r="V3" s="49"/>
      <c r="W3" s="49"/>
      <c r="X3" s="49"/>
      <c r="Y3" s="49"/>
      <c r="Z3" s="49"/>
    </row>
    <row r="4" spans="1:26" ht="16.5" customHeight="1" thickBot="1" x14ac:dyDescent="0.3">
      <c r="A4" s="51"/>
      <c r="B4" s="107">
        <f>'3M'!B10</f>
        <v>2015</v>
      </c>
      <c r="C4" s="108"/>
      <c r="D4" s="3">
        <f>22+D1+E1</f>
        <v>36</v>
      </c>
      <c r="E4" s="51"/>
      <c r="F4" s="51"/>
      <c r="G4" s="51"/>
      <c r="H4" s="51"/>
      <c r="J4" s="49"/>
      <c r="K4" s="104"/>
      <c r="L4" s="104"/>
      <c r="M4" s="49"/>
      <c r="N4" s="49"/>
      <c r="O4" s="49"/>
      <c r="P4" s="49"/>
      <c r="Q4" s="49"/>
      <c r="S4" s="49"/>
      <c r="T4" s="104"/>
      <c r="U4" s="104"/>
      <c r="V4" s="49"/>
      <c r="W4" s="49"/>
      <c r="X4" s="49"/>
      <c r="Y4" s="49"/>
      <c r="Z4" s="49"/>
    </row>
    <row r="5" spans="1:26" ht="16.5" thickBot="1" x14ac:dyDescent="0.3">
      <c r="A5" s="51"/>
      <c r="B5" s="52"/>
      <c r="C5" s="52" t="s">
        <v>7</v>
      </c>
      <c r="D5" s="4">
        <f>MOD(D4,31)</f>
        <v>5</v>
      </c>
      <c r="E5" s="51"/>
      <c r="F5" s="51"/>
      <c r="G5" s="51"/>
      <c r="H5" s="51"/>
      <c r="J5" s="49"/>
      <c r="K5" s="49"/>
      <c r="L5" s="49"/>
      <c r="M5" s="49"/>
      <c r="N5" s="49"/>
      <c r="O5" s="49"/>
      <c r="P5" s="49"/>
      <c r="Q5" s="49"/>
      <c r="S5" s="49"/>
      <c r="T5" s="49"/>
      <c r="U5" s="49"/>
      <c r="V5" s="49"/>
      <c r="W5" s="49"/>
      <c r="X5" s="49"/>
      <c r="Y5" s="49"/>
      <c r="Z5" s="49"/>
    </row>
    <row r="6" spans="1:26" ht="16.5" thickBot="1" x14ac:dyDescent="0.3">
      <c r="B6" s="109" t="str">
        <f>IF(D4&lt;=31,D4&amp;" marca",D6&amp;" kwietnia")</f>
        <v>5 kwietnia</v>
      </c>
      <c r="C6" s="110"/>
      <c r="D6" s="5">
        <f>IF(D5&gt;25,D5-7,D5)</f>
        <v>5</v>
      </c>
      <c r="E6" s="51"/>
      <c r="F6" s="51"/>
      <c r="G6" s="51" t="s">
        <v>7</v>
      </c>
      <c r="H6" s="51"/>
      <c r="J6" s="105"/>
      <c r="K6" s="105"/>
      <c r="L6" s="105"/>
      <c r="M6" s="49"/>
      <c r="N6" s="49"/>
      <c r="O6" s="49"/>
      <c r="P6" s="49"/>
      <c r="Q6" s="49"/>
      <c r="S6" s="105"/>
      <c r="T6" s="105"/>
      <c r="U6" s="105"/>
      <c r="V6" s="49"/>
      <c r="W6" s="49"/>
      <c r="X6" s="49"/>
      <c r="Y6" s="49"/>
      <c r="Z6" s="49"/>
    </row>
    <row r="7" spans="1:26" ht="13.5" thickBot="1" x14ac:dyDescent="0.25">
      <c r="A7" s="51"/>
      <c r="B7" s="111">
        <f>IF(D4&lt;=31,DATE(B4,3,D4),DATE(B4,4,D6))</f>
        <v>42099</v>
      </c>
      <c r="C7" s="112"/>
      <c r="D7" s="54"/>
      <c r="E7" s="51"/>
      <c r="F7" s="51"/>
      <c r="G7" s="51"/>
      <c r="H7" s="51"/>
      <c r="J7" s="49"/>
      <c r="K7" s="106"/>
      <c r="L7" s="106"/>
      <c r="M7" s="106"/>
      <c r="N7" s="49"/>
      <c r="O7" s="49"/>
      <c r="P7" s="49"/>
      <c r="Q7" s="49"/>
      <c r="S7" s="49"/>
      <c r="T7" s="106"/>
      <c r="U7" s="106"/>
      <c r="V7" s="106"/>
      <c r="W7" s="49"/>
      <c r="X7" s="49"/>
      <c r="Y7" s="49"/>
      <c r="Z7" s="49"/>
    </row>
    <row r="8" spans="1:26" x14ac:dyDescent="0.2">
      <c r="S8" s="48"/>
      <c r="T8" s="48"/>
      <c r="U8" s="48"/>
      <c r="V8" s="48"/>
      <c r="W8" s="48"/>
      <c r="X8" s="48"/>
      <c r="Y8" s="48"/>
      <c r="Z8" s="48"/>
    </row>
    <row r="10" spans="1:26" ht="12.75" customHeight="1" x14ac:dyDescent="0.2"/>
    <row r="17" spans="15:15" x14ac:dyDescent="0.2">
      <c r="O17" s="50" t="s">
        <v>7</v>
      </c>
    </row>
  </sheetData>
  <sheetProtection sheet="1" objects="1" scenarios="1" formatCells="0" formatColumns="0" formatRows="0"/>
  <mergeCells count="9">
    <mergeCell ref="T4:U4"/>
    <mergeCell ref="S6:U6"/>
    <mergeCell ref="T7:V7"/>
    <mergeCell ref="B4:C4"/>
    <mergeCell ref="K4:L4"/>
    <mergeCell ref="J6:L6"/>
    <mergeCell ref="K7:M7"/>
    <mergeCell ref="B6:C6"/>
    <mergeCell ref="B7:C7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3M</vt:lpstr>
      <vt:lpstr>Wielkanoc</vt:lpstr>
      <vt:lpstr>'3M'!Obszar_wydruku</vt:lpstr>
    </vt:vector>
  </TitlesOfParts>
  <Company>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cp:lastPrinted>2010-05-20T07:50:20Z</cp:lastPrinted>
  <dcterms:created xsi:type="dcterms:W3CDTF">2002-09-06T12:05:26Z</dcterms:created>
  <dcterms:modified xsi:type="dcterms:W3CDTF">2015-10-09T02:11:47Z</dcterms:modified>
</cp:coreProperties>
</file>