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zemysław Janicki\OneDrive\Helion - tłum. 14\materialy\excele_pl\"/>
    </mc:Choice>
  </mc:AlternateContent>
  <bookViews>
    <workbookView xWindow="240" yWindow="120" windowWidth="19320" windowHeight="8475" tabRatio="732" activeTab="7"/>
  </bookViews>
  <sheets>
    <sheet name="Rys 12.1" sheetId="6" r:id="rId1"/>
    <sheet name="Rys 12.2" sheetId="2" r:id="rId2"/>
    <sheet name="Rys 12.3" sheetId="5" r:id="rId3"/>
    <sheet name="Rys 12.5" sheetId="8" r:id="rId4"/>
    <sheet name="Rys 12.6" sheetId="10" r:id="rId5"/>
    <sheet name="Rys 12.7" sheetId="9" r:id="rId6"/>
    <sheet name="Rys 12.8" sheetId="18" r:id="rId7"/>
    <sheet name="Rys 12.9" sheetId="17" r:id="rId8"/>
    <sheet name="Rys 12.10" sheetId="20" r:id="rId9"/>
  </sheets>
  <calcPr calcId="162913" iterateDelta="1E-13"/>
</workbook>
</file>

<file path=xl/calcChain.xml><?xml version="1.0" encoding="utf-8"?>
<calcChain xmlns="http://schemas.openxmlformats.org/spreadsheetml/2006/main">
  <c r="B16" i="18" l="1"/>
  <c r="Q2" i="5" l="1"/>
  <c r="R2" i="5"/>
  <c r="S2" i="5"/>
  <c r="Q3" i="5"/>
  <c r="R3" i="5"/>
  <c r="S3" i="5"/>
  <c r="Q4" i="5"/>
  <c r="R4" i="5"/>
  <c r="S4" i="5"/>
  <c r="I20" i="17" l="1"/>
  <c r="H20" i="17"/>
  <c r="G20" i="17"/>
  <c r="I19" i="17"/>
  <c r="H19" i="17"/>
  <c r="G19" i="17"/>
  <c r="J5" i="17"/>
  <c r="J4" i="17"/>
  <c r="J3" i="17"/>
  <c r="I5" i="17"/>
  <c r="H5" i="17"/>
  <c r="G5" i="17"/>
  <c r="I4" i="17"/>
  <c r="H4" i="17"/>
  <c r="G4" i="17"/>
  <c r="I3" i="17"/>
  <c r="H3" i="17"/>
  <c r="G3" i="17"/>
  <c r="B19" i="17"/>
  <c r="C18" i="17"/>
  <c r="H8" i="17" l="1"/>
  <c r="H16" i="17"/>
  <c r="H15" i="17"/>
  <c r="I16" i="17"/>
  <c r="H9" i="17"/>
  <c r="B16" i="17" s="1"/>
  <c r="D16" i="17" s="1"/>
  <c r="H12" i="17"/>
  <c r="G15" i="17"/>
  <c r="I15" i="17"/>
  <c r="G12" i="17"/>
  <c r="I12" i="17"/>
  <c r="G16" i="17"/>
  <c r="B18" i="17"/>
  <c r="D18" i="17" s="1"/>
  <c r="J3" i="18"/>
  <c r="C15" i="18"/>
  <c r="I20" i="18"/>
  <c r="G20" i="18"/>
  <c r="H19" i="18"/>
  <c r="H5" i="18"/>
  <c r="G4" i="18"/>
  <c r="H4" i="18"/>
  <c r="I5" i="18"/>
  <c r="G5" i="18"/>
  <c r="H3" i="18"/>
  <c r="J5" i="18"/>
  <c r="H8" i="18" s="1"/>
  <c r="I4" i="18"/>
  <c r="H20" i="18"/>
  <c r="G3" i="18"/>
  <c r="I3" i="18"/>
  <c r="G19" i="18"/>
  <c r="I19" i="18"/>
  <c r="J4" i="18"/>
  <c r="H12" i="18"/>
  <c r="B15" i="17" l="1"/>
  <c r="D15" i="17" s="1"/>
  <c r="E15" i="17" s="1"/>
  <c r="E16" i="17"/>
  <c r="B17" i="17"/>
  <c r="D17" i="17" s="1"/>
  <c r="E17" i="17" s="1"/>
  <c r="H15" i="18"/>
  <c r="H9" i="18"/>
  <c r="G15" i="18"/>
  <c r="I12" i="18"/>
  <c r="B15" i="18"/>
  <c r="D15" i="18" s="1"/>
  <c r="B13" i="18"/>
  <c r="D13" i="18" s="1"/>
  <c r="H16" i="18"/>
  <c r="G12" i="18"/>
  <c r="B12" i="18" s="1"/>
  <c r="I15" i="18"/>
  <c r="G16" i="18"/>
  <c r="I16" i="18"/>
  <c r="D12" i="18" l="1"/>
  <c r="B20" i="17"/>
  <c r="E13" i="18"/>
  <c r="E12" i="18"/>
  <c r="B14" i="18"/>
  <c r="D14" i="18" s="1"/>
  <c r="E14" i="18" s="1"/>
  <c r="B17" i="18" l="1"/>
  <c r="I13" i="9"/>
  <c r="H13" i="9"/>
  <c r="G13" i="9"/>
  <c r="I12" i="9"/>
  <c r="H12" i="9"/>
  <c r="G12" i="9"/>
  <c r="I11" i="9"/>
  <c r="H11" i="9"/>
  <c r="G11" i="9"/>
  <c r="J12" i="9"/>
  <c r="I14" i="9"/>
  <c r="D10" i="8"/>
  <c r="D11" i="8"/>
  <c r="D12" i="8"/>
  <c r="C12" i="8"/>
  <c r="B12" i="8"/>
  <c r="C11" i="8"/>
  <c r="B11" i="8"/>
  <c r="C10" i="8"/>
  <c r="B10" i="8"/>
  <c r="G14" i="9" l="1"/>
  <c r="H14" i="9"/>
  <c r="J13" i="9"/>
  <c r="J14" i="9"/>
  <c r="I19" i="9" s="1"/>
  <c r="J11" i="9"/>
  <c r="I20" i="9" l="1"/>
  <c r="I18" i="9"/>
  <c r="H19" i="9"/>
  <c r="H16" i="9"/>
  <c r="G18" i="9"/>
  <c r="H18" i="9"/>
  <c r="G20" i="9"/>
  <c r="H20" i="9"/>
  <c r="G19" i="9"/>
  <c r="L12" i="9"/>
  <c r="H22" i="9" l="1"/>
</calcChain>
</file>

<file path=xl/sharedStrings.xml><?xml version="1.0" encoding="utf-8"?>
<sst xmlns="http://schemas.openxmlformats.org/spreadsheetml/2006/main" count="322" uniqueCount="79">
  <si>
    <t>SS</t>
  </si>
  <si>
    <t>df</t>
  </si>
  <si>
    <t>MS</t>
  </si>
  <si>
    <t>F</t>
  </si>
  <si>
    <t>Placebo</t>
  </si>
  <si>
    <t>Pt 1</t>
  </si>
  <si>
    <t>Pt 2</t>
  </si>
  <si>
    <t>Pt 3</t>
  </si>
  <si>
    <t>Pt 4</t>
  </si>
  <si>
    <t>Pt 5</t>
  </si>
  <si>
    <t>Pt 6</t>
  </si>
  <si>
    <t>Pt 7</t>
  </si>
  <si>
    <t>Pt 8</t>
  </si>
  <si>
    <t>Pt 9</t>
  </si>
  <si>
    <t>Pt 10</t>
  </si>
  <si>
    <t>Pt 11</t>
  </si>
  <si>
    <t>Pt 12</t>
  </si>
  <si>
    <t>Pt 13</t>
  </si>
  <si>
    <t>Pt 14</t>
  </si>
  <si>
    <t>Pt 15</t>
  </si>
  <si>
    <t>Pt 16</t>
  </si>
  <si>
    <t>Pt 17</t>
  </si>
  <si>
    <t>Pt 18</t>
  </si>
  <si>
    <t>Pt 19</t>
  </si>
  <si>
    <t>Pt 20</t>
  </si>
  <si>
    <t>Pt 21</t>
  </si>
  <si>
    <t>Pt 22</t>
  </si>
  <si>
    <t>Pt 23</t>
  </si>
  <si>
    <t>Pt 24</t>
  </si>
  <si>
    <t>Laparoskopia</t>
  </si>
  <si>
    <t>Inna metoda</t>
  </si>
  <si>
    <t>Szpital 1</t>
  </si>
  <si>
    <t>Szpital 2</t>
  </si>
  <si>
    <t>DR 1</t>
  </si>
  <si>
    <t>DR 2</t>
  </si>
  <si>
    <t>DR 3</t>
  </si>
  <si>
    <t>DR 4</t>
  </si>
  <si>
    <t>Kuracja A</t>
  </si>
  <si>
    <t>Kuracja B</t>
  </si>
  <si>
    <t>Analiza wariancji: jednoczynnikowa</t>
  </si>
  <si>
    <t>PODSUMOWANIE</t>
  </si>
  <si>
    <t>Grupy</t>
  </si>
  <si>
    <t>Licznik</t>
  </si>
  <si>
    <t>Suma</t>
  </si>
  <si>
    <t>Średnia</t>
  </si>
  <si>
    <t>Wariancja</t>
  </si>
  <si>
    <t>ANALIZA WARIANCJI</t>
  </si>
  <si>
    <t>Źródło wariancji</t>
  </si>
  <si>
    <t>Wartość-p</t>
  </si>
  <si>
    <t>Test F</t>
  </si>
  <si>
    <t>Pomiędzy grupami</t>
  </si>
  <si>
    <t>W obrębie grup</t>
  </si>
  <si>
    <t>Razem</t>
  </si>
  <si>
    <t>Czarni</t>
  </si>
  <si>
    <t>Biali</t>
  </si>
  <si>
    <t>Azjaci</t>
  </si>
  <si>
    <t>Próbka</t>
  </si>
  <si>
    <t>Kolumny</t>
  </si>
  <si>
    <t>Interakcja</t>
  </si>
  <si>
    <t>W obrębie</t>
  </si>
  <si>
    <t>Średnie</t>
  </si>
  <si>
    <t>Pacjent</t>
  </si>
  <si>
    <t>Szpitalny</t>
  </si>
  <si>
    <t>Ambulatoryjny</t>
  </si>
  <si>
    <t>Krótkoterminowy</t>
  </si>
  <si>
    <t>Medyczne</t>
  </si>
  <si>
    <t>Chirurgiczne</t>
  </si>
  <si>
    <t>SS Pacjent</t>
  </si>
  <si>
    <t>SS Interakcja</t>
  </si>
  <si>
    <t>SS W obrębie</t>
  </si>
  <si>
    <r>
      <t xml:space="preserve">Razem SS </t>
    </r>
    <r>
      <rPr>
        <b/>
        <i/>
        <sz val="11"/>
        <color theme="1"/>
        <rFont val="Calibri"/>
        <family val="2"/>
        <scheme val="minor"/>
      </rPr>
      <t>z sumy efektów</t>
    </r>
  </si>
  <si>
    <r>
      <t xml:space="preserve">Razem SS </t>
    </r>
    <r>
      <rPr>
        <b/>
        <i/>
        <sz val="11"/>
        <color theme="1"/>
        <rFont val="Calibri"/>
        <family val="2"/>
        <scheme val="minor"/>
      </rPr>
      <t>liczony bezpośrednio</t>
    </r>
  </si>
  <si>
    <t>W obrębie komórek</t>
  </si>
  <si>
    <t>Razem SS liczony bezpośrednio</t>
  </si>
  <si>
    <t>Razem SS z sumy efektów</t>
  </si>
  <si>
    <t>Szpital i Lekarz — czynniki zagnieżdżone</t>
  </si>
  <si>
    <t>Szpital i Metoda — czynniki skrzyżowane</t>
  </si>
  <si>
    <t>SS Metoda</t>
  </si>
  <si>
    <t>Metoda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</si>
</sst>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Fill="1" applyBorder="1" applyAlignment="1"/>
    <xf numFmtId="0" fontId="0" fillId="0" borderId="2" xfId="0" applyFill="1" applyBorder="1" applyAlignment="1"/>
    <xf numFmtId="0" fontId="1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6" xfId="0" applyFill="1" applyBorder="1" applyAlignment="1"/>
    <xf numFmtId="0" fontId="0" fillId="0" borderId="7" xfId="0" applyFill="1" applyBorder="1" applyAlignment="1"/>
    <xf numFmtId="0" fontId="0" fillId="0" borderId="8" xfId="0" applyFill="1" applyBorder="1" applyAlignment="1"/>
    <xf numFmtId="0" fontId="0" fillId="0" borderId="9" xfId="0" applyFill="1" applyBorder="1" applyAlignme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Alignment="1">
      <alignment horizontal="centerContinuous"/>
    </xf>
    <xf numFmtId="0" fontId="0" fillId="0" borderId="8" xfId="0" applyBorder="1"/>
    <xf numFmtId="2" fontId="0" fillId="0" borderId="0" xfId="0" applyNumberFormat="1" applyFill="1" applyBorder="1" applyAlignment="1"/>
    <xf numFmtId="2" fontId="0" fillId="0" borderId="2" xfId="0" applyNumberFormat="1" applyFill="1" applyBorder="1" applyAlignment="1"/>
    <xf numFmtId="164" fontId="0" fillId="0" borderId="0" xfId="0" applyNumberFormat="1"/>
    <xf numFmtId="0" fontId="1" fillId="0" borderId="13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2" fontId="0" fillId="0" borderId="7" xfId="0" applyNumberFormat="1" applyFill="1" applyBorder="1" applyAlignment="1"/>
    <xf numFmtId="0" fontId="2" fillId="0" borderId="1" xfId="0" applyFont="1" applyBorder="1" applyAlignment="1">
      <alignment horizontal="center" wrapText="1"/>
    </xf>
    <xf numFmtId="0" fontId="2" fillId="0" borderId="6" xfId="0" applyFont="1" applyBorder="1"/>
    <xf numFmtId="0" fontId="0" fillId="0" borderId="2" xfId="0" applyBorder="1"/>
    <xf numFmtId="0" fontId="0" fillId="0" borderId="9" xfId="0" applyBorder="1"/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4" xfId="0" applyFont="1" applyBorder="1" applyAlignment="1">
      <alignment horizontal="right" wrapText="1"/>
    </xf>
    <xf numFmtId="0" fontId="2" fillId="0" borderId="6" xfId="0" applyFont="1" applyBorder="1" applyAlignment="1">
      <alignment horizontal="right" wrapText="1"/>
    </xf>
    <xf numFmtId="0" fontId="0" fillId="1" borderId="0" xfId="0" applyFill="1"/>
    <xf numFmtId="164" fontId="0" fillId="0" borderId="0" xfId="0" applyNumberFormat="1" applyBorder="1"/>
    <xf numFmtId="0" fontId="2" fillId="0" borderId="1" xfId="0" applyFont="1" applyBorder="1"/>
    <xf numFmtId="0" fontId="2" fillId="0" borderId="5" xfId="0" applyFont="1" applyBorder="1"/>
    <xf numFmtId="164" fontId="0" fillId="0" borderId="7" xfId="0" applyNumberFormat="1" applyBorder="1"/>
    <xf numFmtId="2" fontId="0" fillId="0" borderId="0" xfId="0" applyNumberFormat="1"/>
    <xf numFmtId="2" fontId="0" fillId="0" borderId="4" xfId="0" applyNumberFormat="1" applyBorder="1"/>
    <xf numFmtId="2" fontId="0" fillId="0" borderId="1" xfId="0" applyNumberFormat="1" applyBorder="1"/>
    <xf numFmtId="2" fontId="0" fillId="0" borderId="5" xfId="0" applyNumberFormat="1" applyBorder="1"/>
    <xf numFmtId="2" fontId="0" fillId="0" borderId="6" xfId="0" applyNumberFormat="1" applyBorder="1"/>
    <xf numFmtId="2" fontId="0" fillId="0" borderId="0" xfId="0" applyNumberFormat="1" applyBorder="1"/>
    <xf numFmtId="2" fontId="0" fillId="0" borderId="7" xfId="0" applyNumberFormat="1" applyBorder="1"/>
    <xf numFmtId="2" fontId="0" fillId="0" borderId="8" xfId="0" applyNumberFormat="1" applyBorder="1"/>
    <xf numFmtId="2" fontId="0" fillId="0" borderId="2" xfId="0" applyNumberFormat="1" applyBorder="1"/>
    <xf numFmtId="2" fontId="0" fillId="0" borderId="9" xfId="0" applyNumberFormat="1" applyBorder="1"/>
    <xf numFmtId="0" fontId="2" fillId="0" borderId="0" xfId="0" applyFont="1" applyBorder="1"/>
    <xf numFmtId="0" fontId="0" fillId="0" borderId="0" xfId="0" applyBorder="1" applyAlignment="1">
      <alignment horizontal="right"/>
    </xf>
    <xf numFmtId="2" fontId="0" fillId="0" borderId="15" xfId="0" applyNumberFormat="1" applyBorder="1"/>
    <xf numFmtId="2" fontId="0" fillId="0" borderId="16" xfId="0" applyNumberFormat="1" applyBorder="1"/>
    <xf numFmtId="2" fontId="0" fillId="0" borderId="17" xfId="0" applyNumberFormat="1" applyBorder="1"/>
    <xf numFmtId="2" fontId="0" fillId="0" borderId="18" xfId="0" applyNumberFormat="1" applyBorder="1"/>
    <xf numFmtId="2" fontId="0" fillId="0" borderId="10" xfId="0" applyNumberFormat="1" applyBorder="1"/>
    <xf numFmtId="2" fontId="0" fillId="0" borderId="12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1" xfId="0" quotePrefix="1" applyBorder="1"/>
    <xf numFmtId="0" fontId="0" fillId="0" borderId="7" xfId="0" quotePrefix="1" applyBorder="1"/>
    <xf numFmtId="0" fontId="0" fillId="0" borderId="12" xfId="0" quotePrefix="1" applyBorder="1"/>
    <xf numFmtId="0" fontId="0" fillId="0" borderId="6" xfId="0" quotePrefix="1" applyBorder="1"/>
    <xf numFmtId="0" fontId="0" fillId="0" borderId="1" xfId="0" applyBorder="1" applyAlignment="1">
      <alignment horizontal="centerContinuous"/>
    </xf>
    <xf numFmtId="0" fontId="0" fillId="0" borderId="0" xfId="0" applyBorder="1" applyAlignment="1"/>
    <xf numFmtId="0" fontId="0" fillId="0" borderId="0" xfId="0" applyBorder="1" applyAlignment="1">
      <alignment horizontal="centerContinuous"/>
    </xf>
    <xf numFmtId="0" fontId="0" fillId="0" borderId="11" xfId="0" applyBorder="1" applyAlignment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5" fontId="0" fillId="0" borderId="0" xfId="0" applyNumberFormat="1" applyFill="1" applyBorder="1" applyAlignment="1"/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'Rys 12.3'!$P$2</c:f>
              <c:strCache>
                <c:ptCount val="1"/>
                <c:pt idx="0">
                  <c:v>Czarni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'Rys 12.3'!$Q$1:$S$1</c:f>
              <c:strCache>
                <c:ptCount val="3"/>
                <c:pt idx="0">
                  <c:v>Kuracja A</c:v>
                </c:pt>
                <c:pt idx="1">
                  <c:v>Kuracja B</c:v>
                </c:pt>
                <c:pt idx="2">
                  <c:v>Placebo</c:v>
                </c:pt>
              </c:strCache>
            </c:strRef>
          </c:cat>
          <c:val>
            <c:numRef>
              <c:f>'Rys 12.3'!$Q$2:$S$2</c:f>
              <c:numCache>
                <c:formatCode>General</c:formatCode>
                <c:ptCount val="3"/>
                <c:pt idx="0">
                  <c:v>58.2</c:v>
                </c:pt>
                <c:pt idx="1">
                  <c:v>61.45</c:v>
                </c:pt>
                <c:pt idx="2">
                  <c:v>55.45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B0-40E1-80EA-E076E5AA6AF5}"/>
            </c:ext>
          </c:extLst>
        </c:ser>
        <c:ser>
          <c:idx val="1"/>
          <c:order val="1"/>
          <c:tx>
            <c:strRef>
              <c:f>'Rys 12.3'!$P$3</c:f>
              <c:strCache>
                <c:ptCount val="1"/>
                <c:pt idx="0">
                  <c:v>Biali</c:v>
                </c:pt>
              </c:strCache>
            </c:strRef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strRef>
              <c:f>'Rys 12.3'!$Q$1:$S$1</c:f>
              <c:strCache>
                <c:ptCount val="3"/>
                <c:pt idx="0">
                  <c:v>Kuracja A</c:v>
                </c:pt>
                <c:pt idx="1">
                  <c:v>Kuracja B</c:v>
                </c:pt>
                <c:pt idx="2">
                  <c:v>Placebo</c:v>
                </c:pt>
              </c:strCache>
            </c:strRef>
          </c:cat>
          <c:val>
            <c:numRef>
              <c:f>'Rys 12.3'!$Q$3:$S$3</c:f>
              <c:numCache>
                <c:formatCode>General</c:formatCode>
                <c:ptCount val="3"/>
                <c:pt idx="0">
                  <c:v>54.5</c:v>
                </c:pt>
                <c:pt idx="1">
                  <c:v>58.25</c:v>
                </c:pt>
                <c:pt idx="2">
                  <c:v>50.8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B0-40E1-80EA-E076E5AA6AF5}"/>
            </c:ext>
          </c:extLst>
        </c:ser>
        <c:ser>
          <c:idx val="2"/>
          <c:order val="2"/>
          <c:tx>
            <c:strRef>
              <c:f>'Rys 12.3'!$P$4</c:f>
              <c:strCache>
                <c:ptCount val="1"/>
                <c:pt idx="0">
                  <c:v>Azjaci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'Rys 12.3'!$Q$1:$S$1</c:f>
              <c:strCache>
                <c:ptCount val="3"/>
                <c:pt idx="0">
                  <c:v>Kuracja A</c:v>
                </c:pt>
                <c:pt idx="1">
                  <c:v>Kuracja B</c:v>
                </c:pt>
                <c:pt idx="2">
                  <c:v>Placebo</c:v>
                </c:pt>
              </c:strCache>
            </c:strRef>
          </c:cat>
          <c:val>
            <c:numRef>
              <c:f>'Rys 12.3'!$Q$4:$S$4</c:f>
              <c:numCache>
                <c:formatCode>General</c:formatCode>
                <c:ptCount val="3"/>
                <c:pt idx="0">
                  <c:v>50.150000000000006</c:v>
                </c:pt>
                <c:pt idx="1">
                  <c:v>52.2</c:v>
                </c:pt>
                <c:pt idx="2">
                  <c:v>48.55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B0-40E1-80EA-E076E5AA6A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2370344"/>
        <c:axId val="752364072"/>
      </c:lineChart>
      <c:catAx>
        <c:axId val="752370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2364072"/>
        <c:crosses val="autoZero"/>
        <c:auto val="1"/>
        <c:lblAlgn val="ctr"/>
        <c:lblOffset val="100"/>
        <c:noMultiLvlLbl val="0"/>
      </c:catAx>
      <c:valAx>
        <c:axId val="752364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2370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'Rys 12.5'!$A$10</c:f>
              <c:strCache>
                <c:ptCount val="1"/>
                <c:pt idx="0">
                  <c:v>Czarni</c:v>
                </c:pt>
              </c:strCache>
            </c:strRef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'Rys 12.5'!$B$9:$D$9</c:f>
              <c:strCache>
                <c:ptCount val="3"/>
                <c:pt idx="0">
                  <c:v>Kuracja A</c:v>
                </c:pt>
                <c:pt idx="1">
                  <c:v>Kuracja B</c:v>
                </c:pt>
                <c:pt idx="2">
                  <c:v>Placebo</c:v>
                </c:pt>
              </c:strCache>
            </c:strRef>
          </c:cat>
          <c:val>
            <c:numRef>
              <c:f>'Rys 12.5'!$B$10:$D$10</c:f>
              <c:numCache>
                <c:formatCode>0.0</c:formatCode>
                <c:ptCount val="3"/>
                <c:pt idx="0" formatCode="General">
                  <c:v>58.2</c:v>
                </c:pt>
                <c:pt idx="1">
                  <c:v>61.45</c:v>
                </c:pt>
                <c:pt idx="2">
                  <c:v>55.45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8E-4E6F-BC86-D2E2450B0612}"/>
            </c:ext>
          </c:extLst>
        </c:ser>
        <c:ser>
          <c:idx val="1"/>
          <c:order val="1"/>
          <c:tx>
            <c:strRef>
              <c:f>'Rys 12.5'!$A$11</c:f>
              <c:strCache>
                <c:ptCount val="1"/>
                <c:pt idx="0">
                  <c:v>Biali</c:v>
                </c:pt>
              </c:strCache>
            </c:strRef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strRef>
              <c:f>'Rys 12.5'!$B$9:$D$9</c:f>
              <c:strCache>
                <c:ptCount val="3"/>
                <c:pt idx="0">
                  <c:v>Kuracja A</c:v>
                </c:pt>
                <c:pt idx="1">
                  <c:v>Kuracja B</c:v>
                </c:pt>
                <c:pt idx="2">
                  <c:v>Placebo</c:v>
                </c:pt>
              </c:strCache>
            </c:strRef>
          </c:cat>
          <c:val>
            <c:numRef>
              <c:f>'Rys 12.5'!$B$11:$D$11</c:f>
              <c:numCache>
                <c:formatCode>0.0</c:formatCode>
                <c:ptCount val="3"/>
                <c:pt idx="0" formatCode="General">
                  <c:v>54.5</c:v>
                </c:pt>
                <c:pt idx="1">
                  <c:v>64.75</c:v>
                </c:pt>
                <c:pt idx="2" formatCode="General">
                  <c:v>50.8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8E-4E6F-BC86-D2E2450B0612}"/>
            </c:ext>
          </c:extLst>
        </c:ser>
        <c:ser>
          <c:idx val="2"/>
          <c:order val="2"/>
          <c:tx>
            <c:strRef>
              <c:f>'Rys 12.5'!$A$12</c:f>
              <c:strCache>
                <c:ptCount val="1"/>
                <c:pt idx="0">
                  <c:v>Azjaci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'Rys 12.5'!$B$9:$D$9</c:f>
              <c:strCache>
                <c:ptCount val="3"/>
                <c:pt idx="0">
                  <c:v>Kuracja A</c:v>
                </c:pt>
                <c:pt idx="1">
                  <c:v>Kuracja B</c:v>
                </c:pt>
                <c:pt idx="2">
                  <c:v>Placebo</c:v>
                </c:pt>
              </c:strCache>
            </c:strRef>
          </c:cat>
          <c:val>
            <c:numRef>
              <c:f>'Rys 12.5'!$B$12:$D$12</c:f>
              <c:numCache>
                <c:formatCode>General</c:formatCode>
                <c:ptCount val="3"/>
                <c:pt idx="0" formatCode="0.0">
                  <c:v>50.150000000000006</c:v>
                </c:pt>
                <c:pt idx="1">
                  <c:v>52.2</c:v>
                </c:pt>
                <c:pt idx="2" formatCode="0.0">
                  <c:v>48.55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D8E-4E6F-BC86-D2E2450B0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2370736"/>
        <c:axId val="752365640"/>
      </c:lineChart>
      <c:catAx>
        <c:axId val="752370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52365640"/>
        <c:crosses val="autoZero"/>
        <c:auto val="1"/>
        <c:lblAlgn val="ctr"/>
        <c:lblOffset val="100"/>
        <c:noMultiLvlLbl val="0"/>
      </c:catAx>
      <c:valAx>
        <c:axId val="752365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2370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123825</xdr:colOff>
      <xdr:row>0</xdr:row>
      <xdr:rowOff>28575</xdr:rowOff>
    </xdr:from>
    <xdr:to>
      <xdr:col>12</xdr:col>
      <xdr:colOff>133350</xdr:colOff>
      <xdr:row>22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0</xdr:row>
      <xdr:rowOff>28575</xdr:rowOff>
    </xdr:from>
    <xdr:to>
      <xdr:col>9</xdr:col>
      <xdr:colOff>266700</xdr:colOff>
      <xdr:row>22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114300</xdr:rowOff>
    </xdr:from>
    <xdr:to>
      <xdr:col>11</xdr:col>
      <xdr:colOff>257175</xdr:colOff>
      <xdr:row>11</xdr:row>
      <xdr:rowOff>19050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CxnSpPr/>
      </xdr:nvCxnSpPr>
      <xdr:spPr>
        <a:xfrm>
          <a:off x="4819650" y="504825"/>
          <a:ext cx="2886075" cy="164782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762000</xdr:colOff>
      <xdr:row>3</xdr:row>
      <xdr:rowOff>133350</xdr:rowOff>
    </xdr:from>
    <xdr:to>
      <xdr:col>7</xdr:col>
      <xdr:colOff>495300</xdr:colOff>
      <xdr:row>15</xdr:row>
      <xdr:rowOff>9525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CxnSpPr/>
      </xdr:nvCxnSpPr>
      <xdr:spPr>
        <a:xfrm>
          <a:off x="4781550" y="714375"/>
          <a:ext cx="533400" cy="220027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628650</xdr:colOff>
      <xdr:row>4</xdr:row>
      <xdr:rowOff>180975</xdr:rowOff>
    </xdr:from>
    <xdr:to>
      <xdr:col>7</xdr:col>
      <xdr:colOff>476250</xdr:colOff>
      <xdr:row>21</xdr:row>
      <xdr:rowOff>38100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CxnSpPr/>
      </xdr:nvCxnSpPr>
      <xdr:spPr>
        <a:xfrm>
          <a:off x="4648200" y="952500"/>
          <a:ext cx="647700" cy="313372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12"/>
  <sheetViews>
    <sheetView workbookViewId="0">
      <selection activeCell="Q13" sqref="Q13"/>
    </sheetView>
  </sheetViews>
  <sheetFormatPr defaultRowHeight="15" x14ac:dyDescent="0.25"/>
  <cols>
    <col min="1" max="1" width="2.5703125" customWidth="1"/>
    <col min="2" max="2" width="15.85546875" bestFit="1" customWidth="1"/>
    <col min="3" max="4" width="14" customWidth="1"/>
    <col min="5" max="6" width="3.5703125" customWidth="1"/>
    <col min="7" max="7" width="15.85546875" bestFit="1" customWidth="1"/>
    <col min="12" max="12" width="3.5703125" customWidth="1"/>
  </cols>
  <sheetData>
    <row r="1" spans="1:12" x14ac:dyDescent="0.25">
      <c r="A1" s="4"/>
      <c r="B1" s="5"/>
      <c r="D1" s="62"/>
      <c r="E1" s="6"/>
      <c r="G1" s="4"/>
      <c r="H1" s="62" t="s">
        <v>76</v>
      </c>
      <c r="I1" s="62"/>
      <c r="J1" s="62"/>
      <c r="K1" s="62"/>
      <c r="L1" s="6"/>
    </row>
    <row r="2" spans="1:12" x14ac:dyDescent="0.25">
      <c r="A2" s="7"/>
      <c r="B2" s="8"/>
      <c r="C2" s="56" t="s">
        <v>76</v>
      </c>
      <c r="D2" s="64"/>
      <c r="E2" s="9"/>
      <c r="G2" s="7"/>
      <c r="H2" s="64" t="s">
        <v>75</v>
      </c>
      <c r="I2" s="64"/>
      <c r="J2" s="64"/>
      <c r="K2" s="64"/>
      <c r="L2" s="9"/>
    </row>
    <row r="3" spans="1:12" x14ac:dyDescent="0.25">
      <c r="A3" s="7"/>
      <c r="B3" s="8"/>
      <c r="C3" s="8"/>
      <c r="D3" s="8"/>
      <c r="E3" s="9"/>
      <c r="G3" s="7"/>
      <c r="H3" s="8"/>
      <c r="I3" s="8"/>
      <c r="J3" s="8"/>
      <c r="K3" s="8"/>
      <c r="L3" s="9"/>
    </row>
    <row r="4" spans="1:12" x14ac:dyDescent="0.25">
      <c r="A4" s="7"/>
      <c r="B4" s="8"/>
      <c r="C4" s="8"/>
      <c r="D4" s="8"/>
      <c r="E4" s="9"/>
      <c r="G4" s="7"/>
      <c r="H4" s="64" t="s">
        <v>31</v>
      </c>
      <c r="I4" s="64"/>
      <c r="J4" s="64" t="s">
        <v>32</v>
      </c>
      <c r="K4" s="64"/>
      <c r="L4" s="9"/>
    </row>
    <row r="5" spans="1:12" ht="15.75" thickBot="1" x14ac:dyDescent="0.3">
      <c r="A5" s="7"/>
      <c r="B5" s="8"/>
      <c r="C5" s="8" t="s">
        <v>31</v>
      </c>
      <c r="D5" s="8" t="s">
        <v>32</v>
      </c>
      <c r="E5" s="9"/>
      <c r="G5" s="7"/>
      <c r="H5" s="8" t="s">
        <v>33</v>
      </c>
      <c r="I5" s="8" t="s">
        <v>34</v>
      </c>
      <c r="J5" s="8" t="s">
        <v>35</v>
      </c>
      <c r="K5" s="8" t="s">
        <v>36</v>
      </c>
      <c r="L5" s="9"/>
    </row>
    <row r="6" spans="1:12" x14ac:dyDescent="0.25">
      <c r="A6" s="7"/>
      <c r="C6" s="14" t="s">
        <v>5</v>
      </c>
      <c r="D6" s="14" t="s">
        <v>11</v>
      </c>
      <c r="E6" s="9"/>
      <c r="G6" s="15"/>
      <c r="H6" s="14" t="s">
        <v>5</v>
      </c>
      <c r="I6" s="14" t="s">
        <v>11</v>
      </c>
      <c r="J6" s="4" t="s">
        <v>17</v>
      </c>
      <c r="K6" s="14" t="s">
        <v>23</v>
      </c>
      <c r="L6" s="9"/>
    </row>
    <row r="7" spans="1:12" x14ac:dyDescent="0.25">
      <c r="A7" s="7"/>
      <c r="B7" s="63" t="s">
        <v>29</v>
      </c>
      <c r="C7" s="15" t="s">
        <v>6</v>
      </c>
      <c r="D7" s="15" t="s">
        <v>12</v>
      </c>
      <c r="E7" s="9"/>
      <c r="G7" s="65" t="s">
        <v>29</v>
      </c>
      <c r="H7" s="15" t="s">
        <v>6</v>
      </c>
      <c r="I7" s="15" t="s">
        <v>12</v>
      </c>
      <c r="J7" s="7" t="s">
        <v>18</v>
      </c>
      <c r="K7" s="15" t="s">
        <v>24</v>
      </c>
      <c r="L7" s="9"/>
    </row>
    <row r="8" spans="1:12" ht="15.75" thickBot="1" x14ac:dyDescent="0.3">
      <c r="A8" s="7"/>
      <c r="B8" s="8"/>
      <c r="C8" s="16" t="s">
        <v>7</v>
      </c>
      <c r="D8" s="16" t="s">
        <v>13</v>
      </c>
      <c r="E8" s="9"/>
      <c r="G8" s="15"/>
      <c r="H8" s="16" t="s">
        <v>7</v>
      </c>
      <c r="I8" s="16" t="s">
        <v>13</v>
      </c>
      <c r="J8" s="18" t="s">
        <v>19</v>
      </c>
      <c r="K8" s="16" t="s">
        <v>25</v>
      </c>
      <c r="L8" s="9"/>
    </row>
    <row r="9" spans="1:12" x14ac:dyDescent="0.25">
      <c r="A9" s="7"/>
      <c r="C9" s="14" t="s">
        <v>8</v>
      </c>
      <c r="D9" s="14" t="s">
        <v>14</v>
      </c>
      <c r="E9" s="9"/>
      <c r="G9" s="15"/>
      <c r="H9" s="14" t="s">
        <v>8</v>
      </c>
      <c r="I9" s="4" t="s">
        <v>14</v>
      </c>
      <c r="J9" s="4" t="s">
        <v>20</v>
      </c>
      <c r="K9" s="14" t="s">
        <v>26</v>
      </c>
      <c r="L9" s="9"/>
    </row>
    <row r="10" spans="1:12" x14ac:dyDescent="0.25">
      <c r="A10" s="7"/>
      <c r="B10" s="63" t="s">
        <v>30</v>
      </c>
      <c r="C10" s="15" t="s">
        <v>9</v>
      </c>
      <c r="D10" s="15" t="s">
        <v>15</v>
      </c>
      <c r="E10" s="9"/>
      <c r="G10" s="65" t="s">
        <v>30</v>
      </c>
      <c r="H10" s="15" t="s">
        <v>9</v>
      </c>
      <c r="I10" s="7" t="s">
        <v>15</v>
      </c>
      <c r="J10" s="7" t="s">
        <v>21</v>
      </c>
      <c r="K10" s="15" t="s">
        <v>27</v>
      </c>
      <c r="L10" s="9"/>
    </row>
    <row r="11" spans="1:12" ht="15.75" thickBot="1" x14ac:dyDescent="0.3">
      <c r="A11" s="7"/>
      <c r="B11" s="8"/>
      <c r="C11" s="16" t="s">
        <v>10</v>
      </c>
      <c r="D11" s="16" t="s">
        <v>16</v>
      </c>
      <c r="E11" s="9"/>
      <c r="G11" s="7"/>
      <c r="H11" s="16" t="s">
        <v>10</v>
      </c>
      <c r="I11" s="18" t="s">
        <v>16</v>
      </c>
      <c r="J11" s="18" t="s">
        <v>22</v>
      </c>
      <c r="K11" s="16" t="s">
        <v>28</v>
      </c>
      <c r="L11" s="9"/>
    </row>
    <row r="12" spans="1:12" ht="15.75" thickBot="1" x14ac:dyDescent="0.3">
      <c r="A12" s="18"/>
      <c r="B12" s="27"/>
      <c r="C12" s="27"/>
      <c r="D12" s="27"/>
      <c r="E12" s="28"/>
      <c r="G12" s="18"/>
      <c r="H12" s="27"/>
      <c r="I12" s="27"/>
      <c r="J12" s="27"/>
      <c r="K12" s="27"/>
      <c r="L12" s="2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23"/>
  <sheetViews>
    <sheetView topLeftCell="A2" zoomScaleNormal="100" workbookViewId="0">
      <selection activeCell="B21" sqref="B21"/>
    </sheetView>
  </sheetViews>
  <sheetFormatPr defaultRowHeight="15" x14ac:dyDescent="0.25"/>
  <cols>
    <col min="1" max="1" width="19.140625" bestFit="1" customWidth="1"/>
    <col min="2" max="2" width="12" bestFit="1" customWidth="1"/>
    <col min="3" max="3" width="9" bestFit="1" customWidth="1"/>
    <col min="4" max="4" width="8" bestFit="1" customWidth="1"/>
  </cols>
  <sheetData>
    <row r="1" spans="1:5" x14ac:dyDescent="0.25">
      <c r="B1" t="s">
        <v>37</v>
      </c>
      <c r="C1" t="s">
        <v>38</v>
      </c>
      <c r="D1" t="s">
        <v>4</v>
      </c>
    </row>
    <row r="2" spans="1:5" x14ac:dyDescent="0.25">
      <c r="B2">
        <v>59.2</v>
      </c>
      <c r="C2">
        <v>63.5</v>
      </c>
      <c r="D2">
        <v>53.1</v>
      </c>
    </row>
    <row r="3" spans="1:5" x14ac:dyDescent="0.25">
      <c r="B3">
        <v>57.2</v>
      </c>
      <c r="C3">
        <v>59.4</v>
      </c>
      <c r="D3">
        <v>57.8</v>
      </c>
    </row>
    <row r="4" spans="1:5" x14ac:dyDescent="0.25">
      <c r="B4">
        <v>55.9</v>
      </c>
      <c r="C4">
        <v>60.3</v>
      </c>
      <c r="D4">
        <v>51</v>
      </c>
    </row>
    <row r="5" spans="1:5" x14ac:dyDescent="0.25">
      <c r="B5">
        <v>53.1</v>
      </c>
      <c r="C5">
        <v>56.2</v>
      </c>
      <c r="D5">
        <v>50.6</v>
      </c>
    </row>
    <row r="6" spans="1:5" x14ac:dyDescent="0.25">
      <c r="B6">
        <v>50.1</v>
      </c>
      <c r="C6">
        <v>53.1</v>
      </c>
      <c r="D6">
        <v>47.2</v>
      </c>
    </row>
    <row r="7" spans="1:5" x14ac:dyDescent="0.25">
      <c r="B7">
        <v>50.2</v>
      </c>
      <c r="C7">
        <v>51.3</v>
      </c>
      <c r="D7">
        <v>49.9</v>
      </c>
    </row>
    <row r="9" spans="1:5" x14ac:dyDescent="0.25">
      <c r="A9" t="s">
        <v>39</v>
      </c>
    </row>
    <row r="11" spans="1:5" ht="15.75" thickBot="1" x14ac:dyDescent="0.3">
      <c r="A11" t="s">
        <v>40</v>
      </c>
    </row>
    <row r="12" spans="1:5" x14ac:dyDescent="0.25">
      <c r="A12" s="3" t="s">
        <v>41</v>
      </c>
      <c r="B12" s="3" t="s">
        <v>42</v>
      </c>
      <c r="C12" s="3" t="s">
        <v>43</v>
      </c>
      <c r="D12" s="3" t="s">
        <v>44</v>
      </c>
      <c r="E12" s="3" t="s">
        <v>45</v>
      </c>
    </row>
    <row r="13" spans="1:5" x14ac:dyDescent="0.25">
      <c r="A13" s="1" t="s">
        <v>37</v>
      </c>
      <c r="B13" s="1">
        <v>6</v>
      </c>
      <c r="C13" s="1">
        <v>325.7</v>
      </c>
      <c r="D13" s="19">
        <v>54.283333333333331</v>
      </c>
      <c r="E13" s="19">
        <v>14.173666666666666</v>
      </c>
    </row>
    <row r="14" spans="1:5" x14ac:dyDescent="0.25">
      <c r="A14" s="1" t="s">
        <v>38</v>
      </c>
      <c r="B14" s="1">
        <v>6</v>
      </c>
      <c r="C14" s="1">
        <v>343.8</v>
      </c>
      <c r="D14" s="19">
        <v>57.300000000000004</v>
      </c>
      <c r="E14" s="1">
        <v>21.339999999999996</v>
      </c>
    </row>
    <row r="15" spans="1:5" ht="15.75" thickBot="1" x14ac:dyDescent="0.3">
      <c r="A15" s="2" t="s">
        <v>4</v>
      </c>
      <c r="B15" s="2">
        <v>6</v>
      </c>
      <c r="C15" s="2">
        <v>309.59999999999997</v>
      </c>
      <c r="D15" s="20">
        <v>51.599999999999994</v>
      </c>
      <c r="E15" s="2">
        <v>12.859999999999989</v>
      </c>
    </row>
    <row r="18" spans="1:7" ht="15.75" thickBot="1" x14ac:dyDescent="0.3">
      <c r="A18" t="s">
        <v>46</v>
      </c>
    </row>
    <row r="19" spans="1:7" x14ac:dyDescent="0.25">
      <c r="A19" s="3" t="s">
        <v>47</v>
      </c>
      <c r="B19" s="3" t="s">
        <v>0</v>
      </c>
      <c r="C19" s="3" t="s">
        <v>1</v>
      </c>
      <c r="D19" s="3" t="s">
        <v>2</v>
      </c>
      <c r="E19" s="3" t="s">
        <v>3</v>
      </c>
      <c r="F19" s="3" t="s">
        <v>48</v>
      </c>
      <c r="G19" s="3" t="s">
        <v>49</v>
      </c>
    </row>
    <row r="20" spans="1:7" x14ac:dyDescent="0.25">
      <c r="A20" s="1" t="s">
        <v>50</v>
      </c>
      <c r="B20" s="1">
        <v>97.581111111111113</v>
      </c>
      <c r="C20" s="1">
        <v>2</v>
      </c>
      <c r="D20" s="68">
        <v>48.790555555555557</v>
      </c>
      <c r="E20" s="1">
        <v>3.0258542871121348</v>
      </c>
      <c r="F20" s="1">
        <v>7.8709893204282219E-2</v>
      </c>
      <c r="G20" s="1">
        <v>3.6823203436732408</v>
      </c>
    </row>
    <row r="21" spans="1:7" x14ac:dyDescent="0.25">
      <c r="A21" s="1" t="s">
        <v>51</v>
      </c>
      <c r="B21" s="1">
        <v>241.86833333333328</v>
      </c>
      <c r="C21" s="1">
        <v>15</v>
      </c>
      <c r="D21" s="68">
        <v>16.124555555555553</v>
      </c>
      <c r="E21" s="1"/>
      <c r="F21" s="1"/>
      <c r="G21" s="1"/>
    </row>
    <row r="22" spans="1:7" x14ac:dyDescent="0.25">
      <c r="A22" s="1"/>
      <c r="B22" s="1"/>
      <c r="C22" s="1"/>
      <c r="D22" s="1"/>
      <c r="E22" s="1"/>
      <c r="F22" s="1"/>
      <c r="G22" s="1"/>
    </row>
    <row r="23" spans="1:7" ht="15.75" thickBot="1" x14ac:dyDescent="0.3">
      <c r="A23" s="2" t="s">
        <v>52</v>
      </c>
      <c r="B23" s="2">
        <v>339.4494444444444</v>
      </c>
      <c r="C23" s="2">
        <v>17</v>
      </c>
      <c r="D23" s="2"/>
      <c r="E23" s="2"/>
      <c r="F23" s="2"/>
      <c r="G23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D62"/>
  <sheetViews>
    <sheetView workbookViewId="0">
      <selection activeCell="B14" sqref="B14"/>
    </sheetView>
  </sheetViews>
  <sheetFormatPr defaultRowHeight="15" x14ac:dyDescent="0.25"/>
  <cols>
    <col min="1" max="1" width="19.42578125" bestFit="1" customWidth="1"/>
    <col min="2" max="2" width="12" bestFit="1" customWidth="1"/>
    <col min="3" max="3" width="9" bestFit="1" customWidth="1"/>
    <col min="4" max="6" width="12" bestFit="1" customWidth="1"/>
    <col min="7" max="7" width="6.5703125" customWidth="1"/>
    <col min="13" max="13" width="2.140625" customWidth="1"/>
    <col min="16" max="16" width="12" bestFit="1" customWidth="1"/>
    <col min="17" max="18" width="11.85546875" bestFit="1" customWidth="1"/>
  </cols>
  <sheetData>
    <row r="1" spans="1:22" x14ac:dyDescent="0.25">
      <c r="A1" s="4"/>
      <c r="B1" s="25" t="s">
        <v>37</v>
      </c>
      <c r="C1" s="25" t="s">
        <v>38</v>
      </c>
      <c r="D1" s="25" t="s">
        <v>4</v>
      </c>
      <c r="E1" s="5"/>
      <c r="F1" s="5"/>
      <c r="G1" s="5"/>
      <c r="H1" s="5"/>
      <c r="I1" s="5"/>
      <c r="J1" s="5"/>
      <c r="K1" s="5"/>
      <c r="L1" s="5"/>
      <c r="M1" s="6"/>
      <c r="Q1" t="s">
        <v>37</v>
      </c>
      <c r="R1" t="s">
        <v>38</v>
      </c>
      <c r="S1" t="s">
        <v>4</v>
      </c>
    </row>
    <row r="2" spans="1:22" x14ac:dyDescent="0.25">
      <c r="A2" s="26" t="s">
        <v>53</v>
      </c>
      <c r="B2" s="8">
        <v>59.2</v>
      </c>
      <c r="C2" s="8">
        <v>63.5</v>
      </c>
      <c r="D2" s="8">
        <v>53.1</v>
      </c>
      <c r="E2" s="8"/>
      <c r="F2" s="8"/>
      <c r="G2" s="8"/>
      <c r="H2" s="8"/>
      <c r="I2" s="8"/>
      <c r="J2" s="8"/>
      <c r="K2" s="8"/>
      <c r="L2" s="8"/>
      <c r="M2" s="9"/>
      <c r="P2" t="s">
        <v>53</v>
      </c>
      <c r="Q2">
        <f>AVERAGE(B2:B3)</f>
        <v>58.2</v>
      </c>
      <c r="R2">
        <f>AVERAGE(C2:C3)</f>
        <v>61.45</v>
      </c>
      <c r="S2">
        <f>AVERAGE(D2:D3)</f>
        <v>55.45</v>
      </c>
    </row>
    <row r="3" spans="1:22" x14ac:dyDescent="0.25">
      <c r="A3" s="26"/>
      <c r="B3" s="8">
        <v>57.2</v>
      </c>
      <c r="C3" s="8">
        <v>59.4</v>
      </c>
      <c r="D3" s="8">
        <v>57.8</v>
      </c>
      <c r="E3" s="8"/>
      <c r="F3" s="8"/>
      <c r="G3" s="8"/>
      <c r="H3" s="8"/>
      <c r="I3" s="8"/>
      <c r="J3" s="8"/>
      <c r="K3" s="8"/>
      <c r="L3" s="8"/>
      <c r="M3" s="9"/>
      <c r="P3" t="s">
        <v>54</v>
      </c>
      <c r="Q3">
        <f>AVERAGE(B4:B5)</f>
        <v>54.5</v>
      </c>
      <c r="R3">
        <f>AVERAGE(C4:C5)</f>
        <v>58.25</v>
      </c>
      <c r="S3">
        <f>AVERAGE(D4:D5)</f>
        <v>50.8</v>
      </c>
    </row>
    <row r="4" spans="1:22" x14ac:dyDescent="0.25">
      <c r="A4" s="26" t="s">
        <v>54</v>
      </c>
      <c r="B4" s="8">
        <v>55.9</v>
      </c>
      <c r="C4" s="8">
        <v>60.3</v>
      </c>
      <c r="D4" s="8">
        <v>51</v>
      </c>
      <c r="E4" s="8"/>
      <c r="F4" s="8"/>
      <c r="G4" s="8"/>
      <c r="H4" s="8"/>
      <c r="I4" s="8"/>
      <c r="J4" s="8"/>
      <c r="K4" s="8"/>
      <c r="L4" s="8"/>
      <c r="M4" s="9"/>
      <c r="P4" t="s">
        <v>55</v>
      </c>
      <c r="Q4">
        <f>AVERAGE(B6:B7)</f>
        <v>50.150000000000006</v>
      </c>
      <c r="R4">
        <f>AVERAGE(C6:C7)</f>
        <v>52.2</v>
      </c>
      <c r="S4">
        <f>AVERAGE(D6:D7)</f>
        <v>48.55</v>
      </c>
    </row>
    <row r="5" spans="1:22" x14ac:dyDescent="0.25">
      <c r="A5" s="26"/>
      <c r="B5" s="8">
        <v>53.1</v>
      </c>
      <c r="C5" s="8">
        <v>56.2</v>
      </c>
      <c r="D5" s="8">
        <v>50.6</v>
      </c>
      <c r="E5" s="8"/>
      <c r="F5" s="8"/>
      <c r="G5" s="8"/>
      <c r="H5" s="8"/>
      <c r="I5" s="8"/>
      <c r="J5" s="8"/>
      <c r="K5" s="8"/>
      <c r="L5" s="8"/>
      <c r="M5" s="9"/>
    </row>
    <row r="6" spans="1:22" x14ac:dyDescent="0.25">
      <c r="A6" s="26" t="s">
        <v>55</v>
      </c>
      <c r="B6" s="8">
        <v>50.1</v>
      </c>
      <c r="C6" s="8">
        <v>53.1</v>
      </c>
      <c r="D6" s="8">
        <v>47.2</v>
      </c>
      <c r="E6" s="8"/>
      <c r="F6" s="8"/>
      <c r="G6" s="8"/>
      <c r="H6" s="8"/>
      <c r="I6" s="8"/>
      <c r="J6" s="8"/>
      <c r="K6" s="8"/>
      <c r="L6" s="8"/>
      <c r="M6" s="9"/>
    </row>
    <row r="7" spans="1:22" x14ac:dyDescent="0.25">
      <c r="A7" s="7"/>
      <c r="B7" s="8">
        <v>50.2</v>
      </c>
      <c r="C7" s="8">
        <v>51.3</v>
      </c>
      <c r="D7" s="8">
        <v>49.9</v>
      </c>
      <c r="E7" s="8"/>
      <c r="F7" s="8"/>
      <c r="G7" s="8"/>
      <c r="H7" s="8"/>
      <c r="I7" s="8"/>
      <c r="J7" s="8"/>
      <c r="K7" s="8"/>
      <c r="L7" s="8"/>
      <c r="M7" s="9"/>
    </row>
    <row r="8" spans="1:22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9"/>
    </row>
    <row r="9" spans="1:22" ht="15.75" thickBot="1" x14ac:dyDescent="0.3">
      <c r="A9" t="s">
        <v>46</v>
      </c>
      <c r="H9" s="8"/>
      <c r="I9" s="8"/>
      <c r="J9" s="8"/>
      <c r="K9" s="8"/>
      <c r="L9" s="8"/>
      <c r="M9" s="9"/>
      <c r="P9" s="8"/>
      <c r="Q9" s="8"/>
      <c r="R9" s="8"/>
      <c r="S9" s="8"/>
      <c r="T9" s="8"/>
      <c r="U9" s="8"/>
      <c r="V9" s="8"/>
    </row>
    <row r="10" spans="1:22" x14ac:dyDescent="0.25">
      <c r="A10" s="3" t="s">
        <v>47</v>
      </c>
      <c r="B10" s="3" t="s">
        <v>0</v>
      </c>
      <c r="C10" s="3" t="s">
        <v>1</v>
      </c>
      <c r="D10" s="3" t="s">
        <v>2</v>
      </c>
      <c r="E10" s="3" t="s">
        <v>3</v>
      </c>
      <c r="F10" s="3" t="s">
        <v>48</v>
      </c>
      <c r="G10" s="3" t="s">
        <v>49</v>
      </c>
      <c r="H10" s="8"/>
      <c r="I10" s="8"/>
      <c r="J10" s="8"/>
      <c r="K10" s="8"/>
      <c r="L10" s="8"/>
      <c r="M10" s="9"/>
      <c r="P10" s="69"/>
      <c r="Q10" s="69"/>
      <c r="R10" s="69"/>
      <c r="S10" s="69"/>
      <c r="T10" s="69"/>
      <c r="U10" s="69"/>
      <c r="V10" s="69"/>
    </row>
    <row r="11" spans="1:22" x14ac:dyDescent="0.25">
      <c r="A11" s="1" t="s">
        <v>56</v>
      </c>
      <c r="B11" s="19">
        <v>195.34777777777779</v>
      </c>
      <c r="C11" s="1">
        <v>2</v>
      </c>
      <c r="D11" s="19">
        <v>97.673888888888897</v>
      </c>
      <c r="E11" s="19">
        <v>22.468115015974469</v>
      </c>
      <c r="F11" s="19">
        <v>3.1668584293513731E-4</v>
      </c>
      <c r="G11" s="19">
        <v>4.2564947290937507</v>
      </c>
      <c r="H11" s="8"/>
      <c r="I11" s="8"/>
      <c r="J11" s="8"/>
      <c r="K11" s="8"/>
      <c r="L11" s="8"/>
      <c r="M11" s="9"/>
      <c r="P11" s="1"/>
      <c r="Q11" s="19"/>
      <c r="R11" s="1"/>
      <c r="S11" s="19"/>
      <c r="T11" s="19"/>
      <c r="U11" s="19"/>
      <c r="V11" s="19"/>
    </row>
    <row r="12" spans="1:22" x14ac:dyDescent="0.25">
      <c r="A12" s="1" t="s">
        <v>57</v>
      </c>
      <c r="B12" s="19">
        <v>97.581111111111113</v>
      </c>
      <c r="C12" s="1">
        <v>2</v>
      </c>
      <c r="D12" s="19">
        <v>48.790555555555557</v>
      </c>
      <c r="E12" s="19">
        <v>11.223386581469663</v>
      </c>
      <c r="F12" s="19">
        <v>3.5892102280769777E-3</v>
      </c>
      <c r="G12" s="19">
        <v>4.2564947290937507</v>
      </c>
      <c r="H12" s="8"/>
      <c r="I12" s="8"/>
      <c r="J12" s="8"/>
      <c r="K12" s="8"/>
      <c r="L12" s="8"/>
      <c r="M12" s="9"/>
      <c r="P12" s="1"/>
      <c r="Q12" s="19"/>
      <c r="R12" s="1"/>
      <c r="S12" s="19"/>
      <c r="T12" s="19"/>
      <c r="U12" s="19"/>
      <c r="V12" s="19"/>
    </row>
    <row r="13" spans="1:22" x14ac:dyDescent="0.25">
      <c r="A13" s="1" t="s">
        <v>58</v>
      </c>
      <c r="B13" s="19">
        <v>7.3955555555555392</v>
      </c>
      <c r="C13" s="1">
        <v>4</v>
      </c>
      <c r="D13" s="19">
        <v>1.8488888888888848</v>
      </c>
      <c r="E13" s="19">
        <v>0.42530351437699637</v>
      </c>
      <c r="F13" s="19">
        <v>0.78705228404319705</v>
      </c>
      <c r="G13" s="19">
        <v>3.6330885114190816</v>
      </c>
      <c r="H13" s="8"/>
      <c r="I13" s="8"/>
      <c r="J13" s="8"/>
      <c r="K13" s="8"/>
      <c r="L13" s="8"/>
      <c r="M13" s="9"/>
      <c r="P13" s="1"/>
      <c r="Q13" s="19"/>
      <c r="R13" s="1"/>
      <c r="S13" s="19"/>
      <c r="T13" s="19"/>
      <c r="U13" s="19"/>
      <c r="V13" s="19"/>
    </row>
    <row r="14" spans="1:22" x14ac:dyDescent="0.25">
      <c r="A14" s="1" t="s">
        <v>59</v>
      </c>
      <c r="B14" s="19">
        <v>39.12499999999995</v>
      </c>
      <c r="C14" s="1">
        <v>9</v>
      </c>
      <c r="D14" s="19">
        <v>4.347222222222217</v>
      </c>
      <c r="E14" s="1"/>
      <c r="F14" s="1"/>
      <c r="G14" s="1"/>
      <c r="H14" s="8"/>
      <c r="I14" s="8"/>
      <c r="J14" s="8"/>
      <c r="K14" s="8"/>
      <c r="L14" s="8"/>
      <c r="M14" s="9"/>
      <c r="P14" s="1"/>
      <c r="Q14" s="19"/>
      <c r="R14" s="1"/>
      <c r="S14" s="19"/>
      <c r="T14" s="1"/>
      <c r="U14" s="1"/>
      <c r="V14" s="1"/>
    </row>
    <row r="15" spans="1:22" x14ac:dyDescent="0.25">
      <c r="A15" s="1"/>
      <c r="B15" s="1"/>
      <c r="C15" s="1"/>
      <c r="D15" s="1"/>
      <c r="E15" s="1"/>
      <c r="F15" s="1"/>
      <c r="G15" s="1"/>
      <c r="H15" s="8"/>
      <c r="I15" s="8"/>
      <c r="J15" s="8"/>
      <c r="K15" s="8"/>
      <c r="L15" s="8"/>
      <c r="M15" s="9"/>
      <c r="P15" s="1"/>
      <c r="Q15" s="1"/>
      <c r="R15" s="1"/>
      <c r="S15" s="1"/>
      <c r="T15" s="1"/>
      <c r="U15" s="1"/>
      <c r="V15" s="1"/>
    </row>
    <row r="16" spans="1:22" ht="15.75" thickBot="1" x14ac:dyDescent="0.3">
      <c r="A16" s="2" t="s">
        <v>52</v>
      </c>
      <c r="B16" s="20">
        <v>339.4494444444444</v>
      </c>
      <c r="C16" s="2">
        <v>17</v>
      </c>
      <c r="D16" s="2"/>
      <c r="E16" s="2"/>
      <c r="F16" s="2"/>
      <c r="G16" s="2"/>
      <c r="H16" s="8"/>
      <c r="I16" s="8"/>
      <c r="J16" s="8"/>
      <c r="K16" s="8"/>
      <c r="L16" s="8"/>
      <c r="M16" s="9"/>
      <c r="P16" s="1"/>
      <c r="Q16" s="19"/>
      <c r="R16" s="1"/>
      <c r="S16" s="1"/>
      <c r="T16" s="1"/>
      <c r="U16" s="1"/>
      <c r="V16" s="1"/>
    </row>
    <row r="17" spans="1:30" x14ac:dyDescent="0.25">
      <c r="A17" s="7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9"/>
      <c r="P17" s="8"/>
      <c r="Q17" s="8"/>
      <c r="R17" s="8"/>
      <c r="S17" s="8"/>
      <c r="T17" s="8"/>
      <c r="U17" s="8"/>
      <c r="V17" s="8"/>
    </row>
    <row r="18" spans="1:30" x14ac:dyDescent="0.25">
      <c r="A18" s="7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9"/>
      <c r="P18" s="8"/>
      <c r="Q18" s="8"/>
      <c r="R18" s="8"/>
      <c r="S18" s="8"/>
      <c r="T18" s="8"/>
      <c r="U18" s="8"/>
      <c r="V18" s="8"/>
    </row>
    <row r="19" spans="1:30" x14ac:dyDescent="0.25">
      <c r="A19" s="7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9"/>
      <c r="P19" s="8"/>
      <c r="Q19" s="8"/>
      <c r="R19" s="8"/>
      <c r="S19" s="8"/>
      <c r="T19" s="8"/>
      <c r="U19" s="8"/>
      <c r="V19" s="8"/>
    </row>
    <row r="20" spans="1:30" x14ac:dyDescent="0.25">
      <c r="A20" s="7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9"/>
    </row>
    <row r="21" spans="1:30" x14ac:dyDescent="0.25">
      <c r="A21" s="7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9"/>
    </row>
    <row r="22" spans="1:30" x14ac:dyDescent="0.25">
      <c r="A22" s="7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9"/>
    </row>
    <row r="23" spans="1:30" ht="15.75" thickBot="1" x14ac:dyDescent="0.3">
      <c r="A23" s="18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8"/>
    </row>
    <row r="26" spans="1:30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spans="1:30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</row>
    <row r="28" spans="1:30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</row>
    <row r="29" spans="1:30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</row>
    <row r="30" spans="1:30" x14ac:dyDescent="0.25">
      <c r="A30" s="70"/>
      <c r="B30" s="70"/>
      <c r="C30" s="70"/>
      <c r="D30" s="70"/>
      <c r="E30" s="70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</row>
    <row r="31" spans="1:30" x14ac:dyDescent="0.25">
      <c r="A31" s="1"/>
      <c r="B31" s="1"/>
      <c r="C31" s="1"/>
      <c r="D31" s="1"/>
      <c r="E31" s="1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</row>
    <row r="32" spans="1:30" x14ac:dyDescent="0.25">
      <c r="A32" s="1"/>
      <c r="B32" s="1"/>
      <c r="C32" s="1"/>
      <c r="D32" s="1"/>
      <c r="E32" s="1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</row>
    <row r="33" spans="1:30" x14ac:dyDescent="0.25">
      <c r="A33" s="1"/>
      <c r="B33" s="1"/>
      <c r="C33" s="1"/>
      <c r="D33" s="1"/>
      <c r="E33" s="1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4" spans="1:30" x14ac:dyDescent="0.25">
      <c r="A34" s="1"/>
      <c r="B34" s="1"/>
      <c r="C34" s="1"/>
      <c r="D34" s="1"/>
      <c r="E34" s="1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</row>
    <row r="35" spans="1:30" x14ac:dyDescent="0.25">
      <c r="A35" s="1"/>
      <c r="B35" s="1"/>
      <c r="C35" s="1"/>
      <c r="D35" s="1"/>
      <c r="E35" s="1"/>
      <c r="F35" s="8"/>
      <c r="G35" s="8"/>
      <c r="H35" s="8"/>
      <c r="I35" s="8"/>
      <c r="J35" s="8"/>
      <c r="K35" s="8"/>
      <c r="L35" s="8"/>
      <c r="M35" s="8"/>
      <c r="N35" s="8"/>
      <c r="O35" s="1"/>
      <c r="P35" s="1"/>
      <c r="Q35" s="1"/>
      <c r="R35" s="1"/>
      <c r="S35" s="1"/>
      <c r="T35" s="8"/>
      <c r="U35" s="8"/>
      <c r="V35" s="1"/>
      <c r="W35" s="1"/>
      <c r="X35" s="1"/>
      <c r="Y35" s="1"/>
      <c r="Z35" s="1"/>
      <c r="AA35" s="8"/>
      <c r="AB35" s="8"/>
      <c r="AC35" s="8"/>
      <c r="AD35" s="8"/>
    </row>
    <row r="36" spans="1:30" x14ac:dyDescent="0.25">
      <c r="A36" s="70"/>
      <c r="B36" s="70"/>
      <c r="C36" s="70"/>
      <c r="D36" s="70"/>
      <c r="E36" s="70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</row>
    <row r="37" spans="1:30" x14ac:dyDescent="0.25">
      <c r="A37" s="1"/>
      <c r="B37" s="1"/>
      <c r="C37" s="1"/>
      <c r="D37" s="1"/>
      <c r="E37" s="1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</row>
    <row r="38" spans="1:30" x14ac:dyDescent="0.25">
      <c r="A38" s="1"/>
      <c r="B38" s="1"/>
      <c r="C38" s="1"/>
      <c r="D38" s="1"/>
      <c r="E38" s="1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69"/>
      <c r="W38" s="69"/>
      <c r="X38" s="69"/>
      <c r="Y38" s="69"/>
      <c r="Z38" s="69"/>
      <c r="AA38" s="69"/>
      <c r="AB38" s="69"/>
      <c r="AC38" s="8"/>
      <c r="AD38" s="8"/>
    </row>
    <row r="39" spans="1:30" x14ac:dyDescent="0.25">
      <c r="A39" s="1"/>
      <c r="B39" s="1"/>
      <c r="C39" s="1"/>
      <c r="D39" s="1"/>
      <c r="E39" s="1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1"/>
      <c r="W39" s="1"/>
      <c r="X39" s="1"/>
      <c r="Y39" s="1"/>
      <c r="Z39" s="1"/>
      <c r="AA39" s="1"/>
      <c r="AB39" s="1"/>
      <c r="AC39" s="8"/>
      <c r="AD39" s="8"/>
    </row>
    <row r="40" spans="1:30" x14ac:dyDescent="0.25">
      <c r="A40" s="1"/>
      <c r="B40" s="1"/>
      <c r="C40" s="1"/>
      <c r="D40" s="1"/>
      <c r="E40" s="1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1"/>
      <c r="W40" s="1"/>
      <c r="X40" s="1"/>
      <c r="Y40" s="1"/>
      <c r="Z40" s="1"/>
      <c r="AA40" s="1"/>
      <c r="AB40" s="1"/>
      <c r="AC40" s="8"/>
      <c r="AD40" s="8"/>
    </row>
    <row r="41" spans="1:30" x14ac:dyDescent="0.25">
      <c r="A41" s="1"/>
      <c r="B41" s="1"/>
      <c r="C41" s="1"/>
      <c r="D41" s="1"/>
      <c r="E41" s="1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1"/>
      <c r="W41" s="1"/>
      <c r="X41" s="1"/>
      <c r="Y41" s="1"/>
      <c r="Z41" s="1"/>
      <c r="AA41" s="1"/>
      <c r="AB41" s="1"/>
      <c r="AC41" s="8"/>
      <c r="AD41" s="8"/>
    </row>
    <row r="42" spans="1:30" x14ac:dyDescent="0.25">
      <c r="A42" s="70"/>
      <c r="B42" s="70"/>
      <c r="C42" s="70"/>
      <c r="D42" s="70"/>
      <c r="E42" s="70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1"/>
      <c r="W42" s="1"/>
      <c r="X42" s="1"/>
      <c r="Y42" s="1"/>
      <c r="Z42" s="1"/>
      <c r="AA42" s="1"/>
      <c r="AB42" s="1"/>
      <c r="AC42" s="8"/>
      <c r="AD42" s="8"/>
    </row>
    <row r="43" spans="1:30" x14ac:dyDescent="0.25">
      <c r="A43" s="1"/>
      <c r="B43" s="1"/>
      <c r="C43" s="1"/>
      <c r="D43" s="1"/>
      <c r="E43" s="1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1"/>
      <c r="W43" s="1"/>
      <c r="X43" s="1"/>
      <c r="Y43" s="1"/>
      <c r="Z43" s="1"/>
      <c r="AA43" s="1"/>
      <c r="AB43" s="1"/>
      <c r="AC43" s="8"/>
      <c r="AD43" s="8"/>
    </row>
    <row r="44" spans="1:30" x14ac:dyDescent="0.25">
      <c r="A44" s="1"/>
      <c r="B44" s="1"/>
      <c r="C44" s="1"/>
      <c r="D44" s="1"/>
      <c r="E44" s="1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1"/>
      <c r="W44" s="1"/>
      <c r="X44" s="1"/>
      <c r="Y44" s="1"/>
      <c r="Z44" s="1"/>
      <c r="AA44" s="1"/>
      <c r="AB44" s="1"/>
      <c r="AC44" s="8"/>
      <c r="AD44" s="8"/>
    </row>
    <row r="45" spans="1:30" x14ac:dyDescent="0.25">
      <c r="A45" s="1"/>
      <c r="B45" s="1"/>
      <c r="C45" s="1"/>
      <c r="D45" s="1"/>
      <c r="E45" s="1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</row>
    <row r="46" spans="1:30" x14ac:dyDescent="0.25">
      <c r="A46" s="1"/>
      <c r="B46" s="1"/>
      <c r="C46" s="1"/>
      <c r="D46" s="1"/>
      <c r="E46" s="1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</row>
    <row r="47" spans="1:30" x14ac:dyDescent="0.25">
      <c r="A47" s="1"/>
      <c r="B47" s="1"/>
      <c r="C47" s="1"/>
      <c r="D47" s="1"/>
      <c r="E47" s="1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</row>
    <row r="48" spans="1:30" x14ac:dyDescent="0.25">
      <c r="A48" s="70"/>
      <c r="B48" s="70"/>
      <c r="C48" s="70"/>
      <c r="D48" s="70"/>
      <c r="E48" s="70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</row>
    <row r="49" spans="1:30" x14ac:dyDescent="0.25">
      <c r="A49" s="1"/>
      <c r="B49" s="1"/>
      <c r="C49" s="1"/>
      <c r="D49" s="1"/>
      <c r="E49" s="1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</row>
    <row r="50" spans="1:30" x14ac:dyDescent="0.25">
      <c r="A50" s="1"/>
      <c r="B50" s="1"/>
      <c r="C50" s="1"/>
      <c r="D50" s="1"/>
      <c r="E50" s="1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</row>
    <row r="51" spans="1:30" x14ac:dyDescent="0.25">
      <c r="A51" s="1"/>
      <c r="B51" s="1"/>
      <c r="C51" s="1"/>
      <c r="D51" s="1"/>
      <c r="E51" s="1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</row>
    <row r="52" spans="1:30" x14ac:dyDescent="0.25">
      <c r="A52" s="1"/>
      <c r="B52" s="1"/>
      <c r="C52" s="1"/>
      <c r="D52" s="1"/>
      <c r="E52" s="1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</row>
    <row r="53" spans="1:30" x14ac:dyDescent="0.25">
      <c r="A53" s="1"/>
      <c r="B53" s="1"/>
      <c r="C53" s="1"/>
      <c r="D53" s="1"/>
      <c r="E53" s="1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</row>
    <row r="54" spans="1:30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</row>
    <row r="55" spans="1:30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</row>
    <row r="56" spans="1:30" x14ac:dyDescent="0.25">
      <c r="A56" s="69"/>
      <c r="B56" s="69"/>
      <c r="C56" s="69"/>
      <c r="D56" s="69"/>
      <c r="E56" s="69"/>
      <c r="F56" s="69"/>
      <c r="G56" s="69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</row>
    <row r="57" spans="1:30" x14ac:dyDescent="0.25">
      <c r="A57" s="1"/>
      <c r="B57" s="1"/>
      <c r="C57" s="1"/>
      <c r="D57" s="1"/>
      <c r="E57" s="1"/>
      <c r="F57" s="1"/>
      <c r="G57" s="1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</row>
    <row r="58" spans="1:30" x14ac:dyDescent="0.25">
      <c r="A58" s="1"/>
      <c r="B58" s="1"/>
      <c r="C58" s="1"/>
      <c r="D58" s="1"/>
      <c r="E58" s="1"/>
      <c r="F58" s="1"/>
      <c r="G58" s="1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</row>
    <row r="59" spans="1:30" x14ac:dyDescent="0.25">
      <c r="A59" s="1"/>
      <c r="B59" s="1"/>
      <c r="C59" s="1"/>
      <c r="D59" s="1"/>
      <c r="E59" s="1"/>
      <c r="F59" s="1"/>
      <c r="G59" s="1"/>
    </row>
    <row r="60" spans="1:30" x14ac:dyDescent="0.25">
      <c r="A60" s="1"/>
      <c r="B60" s="1"/>
      <c r="C60" s="1"/>
      <c r="D60" s="1"/>
      <c r="E60" s="1"/>
      <c r="F60" s="1"/>
      <c r="G60" s="1"/>
    </row>
    <row r="61" spans="1:30" x14ac:dyDescent="0.25">
      <c r="A61" s="1"/>
      <c r="B61" s="1"/>
      <c r="C61" s="1"/>
      <c r="D61" s="1"/>
      <c r="E61" s="1"/>
      <c r="F61" s="1"/>
      <c r="G61" s="1"/>
    </row>
    <row r="62" spans="1:30" ht="15.75" thickBot="1" x14ac:dyDescent="0.3">
      <c r="A62" s="2"/>
      <c r="B62" s="2"/>
      <c r="C62" s="2"/>
      <c r="D62" s="2"/>
      <c r="E62" s="2"/>
      <c r="F62" s="2"/>
      <c r="G62" s="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12"/>
  <sheetViews>
    <sheetView workbookViewId="0">
      <selection activeCell="C19" sqref="C19"/>
    </sheetView>
  </sheetViews>
  <sheetFormatPr defaultRowHeight="15" x14ac:dyDescent="0.25"/>
  <cols>
    <col min="2" max="2" width="12.7109375" bestFit="1" customWidth="1"/>
    <col min="3" max="3" width="12.5703125" bestFit="1" customWidth="1"/>
    <col min="4" max="4" width="8" bestFit="1" customWidth="1"/>
  </cols>
  <sheetData>
    <row r="1" spans="1:4" x14ac:dyDescent="0.25">
      <c r="B1" t="s">
        <v>37</v>
      </c>
      <c r="C1" t="s">
        <v>38</v>
      </c>
      <c r="D1" t="s">
        <v>4</v>
      </c>
    </row>
    <row r="2" spans="1:4" x14ac:dyDescent="0.25">
      <c r="A2" t="s">
        <v>53</v>
      </c>
      <c r="B2">
        <v>59.2</v>
      </c>
      <c r="C2">
        <v>63.5</v>
      </c>
      <c r="D2">
        <v>53.1</v>
      </c>
    </row>
    <row r="3" spans="1:4" x14ac:dyDescent="0.25">
      <c r="B3">
        <v>57.2</v>
      </c>
      <c r="C3">
        <v>59.4</v>
      </c>
      <c r="D3">
        <v>57.8</v>
      </c>
    </row>
    <row r="4" spans="1:4" x14ac:dyDescent="0.25">
      <c r="A4" t="s">
        <v>54</v>
      </c>
      <c r="B4">
        <v>55.9</v>
      </c>
      <c r="C4">
        <v>66.3</v>
      </c>
      <c r="D4" s="21">
        <v>51</v>
      </c>
    </row>
    <row r="5" spans="1:4" x14ac:dyDescent="0.25">
      <c r="B5">
        <v>53.1</v>
      </c>
      <c r="C5">
        <v>63.2</v>
      </c>
      <c r="D5">
        <v>50.6</v>
      </c>
    </row>
    <row r="6" spans="1:4" x14ac:dyDescent="0.25">
      <c r="A6" t="s">
        <v>55</v>
      </c>
      <c r="B6">
        <v>50.1</v>
      </c>
      <c r="C6">
        <v>53.1</v>
      </c>
      <c r="D6">
        <v>47.2</v>
      </c>
    </row>
    <row r="7" spans="1:4" x14ac:dyDescent="0.25">
      <c r="B7">
        <v>50.2</v>
      </c>
      <c r="C7">
        <v>51.3</v>
      </c>
      <c r="D7">
        <v>49.9</v>
      </c>
    </row>
    <row r="9" spans="1:4" x14ac:dyDescent="0.25">
      <c r="B9" t="s">
        <v>37</v>
      </c>
      <c r="C9" t="s">
        <v>38</v>
      </c>
      <c r="D9" t="s">
        <v>4</v>
      </c>
    </row>
    <row r="10" spans="1:4" x14ac:dyDescent="0.25">
      <c r="A10" t="s">
        <v>53</v>
      </c>
      <c r="B10">
        <f>AVERAGE(B2:B3)</f>
        <v>58.2</v>
      </c>
      <c r="C10" s="21">
        <f>AVERAGE(C2:C3)</f>
        <v>61.45</v>
      </c>
      <c r="D10" s="21">
        <f>AVERAGE(D2:D3)</f>
        <v>55.45</v>
      </c>
    </row>
    <row r="11" spans="1:4" x14ac:dyDescent="0.25">
      <c r="A11" t="s">
        <v>54</v>
      </c>
      <c r="B11">
        <f>AVERAGE(B4:B5)</f>
        <v>54.5</v>
      </c>
      <c r="C11" s="21">
        <f>AVERAGE(C4:C5)</f>
        <v>64.75</v>
      </c>
      <c r="D11">
        <f>AVERAGE(D4:D5)</f>
        <v>50.8</v>
      </c>
    </row>
    <row r="12" spans="1:4" x14ac:dyDescent="0.25">
      <c r="A12" t="s">
        <v>55</v>
      </c>
      <c r="B12" s="21">
        <f>AVERAGE(B6:B7)</f>
        <v>50.150000000000006</v>
      </c>
      <c r="C12">
        <f>AVERAGE(C6:C7)</f>
        <v>52.2</v>
      </c>
      <c r="D12" s="21">
        <f>AVERAGE(D6:D7)</f>
        <v>48.55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X56"/>
  <sheetViews>
    <sheetView workbookViewId="0">
      <selection activeCell="S24" sqref="S24"/>
    </sheetView>
  </sheetViews>
  <sheetFormatPr defaultRowHeight="15" x14ac:dyDescent="0.25"/>
  <cols>
    <col min="1" max="1" width="19.140625" bestFit="1" customWidth="1"/>
    <col min="2" max="2" width="6.85546875" bestFit="1" customWidth="1"/>
    <col min="3" max="3" width="5" bestFit="1" customWidth="1"/>
    <col min="4" max="5" width="5.5703125" bestFit="1" customWidth="1"/>
    <col min="6" max="6" width="10.7109375" bestFit="1" customWidth="1"/>
    <col min="7" max="7" width="5.7109375" bestFit="1" customWidth="1"/>
    <col min="8" max="8" width="2.5703125" customWidth="1"/>
    <col min="9" max="9" width="19.140625" bestFit="1" customWidth="1"/>
    <col min="10" max="10" width="11.5703125" customWidth="1"/>
    <col min="11" max="11" width="11.85546875" bestFit="1" customWidth="1"/>
    <col min="12" max="12" width="8" bestFit="1" customWidth="1"/>
    <col min="13" max="13" width="5.5703125" bestFit="1" customWidth="1"/>
    <col min="15" max="15" width="5.7109375" bestFit="1" customWidth="1"/>
  </cols>
  <sheetData>
    <row r="1" spans="1:24" ht="18.75" customHeight="1" x14ac:dyDescent="0.25">
      <c r="A1" s="29" t="s">
        <v>53</v>
      </c>
      <c r="B1" s="5">
        <v>59.2</v>
      </c>
      <c r="C1" s="5">
        <v>63.5</v>
      </c>
      <c r="D1" s="5">
        <v>53.1</v>
      </c>
      <c r="E1" s="5">
        <v>57.2</v>
      </c>
      <c r="F1" s="5">
        <v>59.4</v>
      </c>
      <c r="G1" s="6">
        <v>57.8</v>
      </c>
      <c r="H1" s="33"/>
      <c r="I1" s="4"/>
      <c r="J1" s="35" t="s">
        <v>37</v>
      </c>
      <c r="K1" s="35" t="s">
        <v>38</v>
      </c>
      <c r="L1" s="35" t="s">
        <v>4</v>
      </c>
      <c r="M1" s="5"/>
      <c r="N1" s="5"/>
      <c r="O1" s="6"/>
      <c r="Q1" s="8"/>
      <c r="R1" s="8"/>
      <c r="S1" s="8"/>
      <c r="T1" s="8"/>
      <c r="U1" s="8"/>
      <c r="V1" s="8"/>
      <c r="W1" s="8"/>
      <c r="X1" s="8"/>
    </row>
    <row r="2" spans="1:24" x14ac:dyDescent="0.25">
      <c r="A2" s="30" t="s">
        <v>54</v>
      </c>
      <c r="B2" s="8">
        <v>55.9</v>
      </c>
      <c r="C2" s="8">
        <v>60.3</v>
      </c>
      <c r="D2" s="8">
        <v>51</v>
      </c>
      <c r="E2" s="8">
        <v>53.1</v>
      </c>
      <c r="F2" s="8">
        <v>56.2</v>
      </c>
      <c r="G2" s="9">
        <v>50.6</v>
      </c>
      <c r="H2" s="33"/>
      <c r="I2" s="30" t="s">
        <v>53</v>
      </c>
      <c r="J2" s="8">
        <v>59.2</v>
      </c>
      <c r="K2" s="8">
        <v>63.5</v>
      </c>
      <c r="L2" s="8">
        <v>53.1</v>
      </c>
      <c r="M2" s="8"/>
      <c r="N2" s="8"/>
      <c r="O2" s="9"/>
      <c r="Q2" s="8"/>
      <c r="R2" s="8"/>
      <c r="S2" s="8"/>
      <c r="T2" s="8"/>
      <c r="U2" s="8"/>
      <c r="V2" s="8"/>
      <c r="W2" s="8"/>
      <c r="X2" s="8"/>
    </row>
    <row r="3" spans="1:24" x14ac:dyDescent="0.25">
      <c r="A3" s="30" t="s">
        <v>55</v>
      </c>
      <c r="B3" s="8">
        <v>50.1</v>
      </c>
      <c r="C3" s="8">
        <v>53.1</v>
      </c>
      <c r="D3" s="8">
        <v>47.2</v>
      </c>
      <c r="E3" s="8">
        <v>50.2</v>
      </c>
      <c r="F3" s="8">
        <v>51.3</v>
      </c>
      <c r="G3" s="9">
        <v>49.9</v>
      </c>
      <c r="H3" s="33"/>
      <c r="I3" s="30"/>
      <c r="J3" s="8">
        <v>57.2</v>
      </c>
      <c r="K3" s="8">
        <v>59.4</v>
      </c>
      <c r="L3" s="8">
        <v>57.8</v>
      </c>
      <c r="M3" s="8"/>
      <c r="N3" s="8"/>
      <c r="O3" s="9"/>
      <c r="Q3" s="8"/>
      <c r="R3" s="8"/>
      <c r="S3" s="8"/>
      <c r="T3" s="8"/>
      <c r="U3" s="8"/>
      <c r="V3" s="8"/>
      <c r="W3" s="8"/>
      <c r="X3" s="8"/>
    </row>
    <row r="4" spans="1:24" ht="15.75" thickBot="1" x14ac:dyDescent="0.3">
      <c r="A4" s="7"/>
      <c r="B4" s="8"/>
      <c r="C4" s="8"/>
      <c r="D4" s="8"/>
      <c r="E4" s="8"/>
      <c r="F4" s="8"/>
      <c r="G4" s="9"/>
      <c r="H4" s="33"/>
      <c r="I4" s="30" t="s">
        <v>54</v>
      </c>
      <c r="J4" s="8">
        <v>55.9</v>
      </c>
      <c r="K4" s="8">
        <v>60.3</v>
      </c>
      <c r="L4" s="34">
        <v>51</v>
      </c>
      <c r="M4" s="8"/>
      <c r="N4" s="8"/>
      <c r="O4" s="9"/>
      <c r="Q4" s="70"/>
      <c r="R4" s="70"/>
      <c r="S4" s="70"/>
      <c r="T4" s="70"/>
      <c r="U4" s="70"/>
      <c r="V4" s="8"/>
      <c r="W4" s="8"/>
      <c r="X4" s="8"/>
    </row>
    <row r="5" spans="1:24" x14ac:dyDescent="0.25">
      <c r="A5" s="4" t="s">
        <v>39</v>
      </c>
      <c r="B5" s="5"/>
      <c r="C5" s="5"/>
      <c r="D5" s="5"/>
      <c r="E5" s="5"/>
      <c r="F5" s="5"/>
      <c r="G5" s="6"/>
      <c r="H5" s="33"/>
      <c r="I5" s="30"/>
      <c r="J5" s="8">
        <v>53.1</v>
      </c>
      <c r="K5" s="8">
        <v>56.2</v>
      </c>
      <c r="L5" s="8">
        <v>50.6</v>
      </c>
      <c r="M5" s="8"/>
      <c r="N5" s="8"/>
      <c r="O5" s="9"/>
      <c r="Q5" s="1"/>
      <c r="R5" s="1"/>
      <c r="S5" s="1"/>
      <c r="T5" s="1"/>
      <c r="U5" s="1"/>
      <c r="V5" s="8"/>
      <c r="W5" s="8"/>
      <c r="X5" s="8"/>
    </row>
    <row r="6" spans="1:24" ht="15.75" thickBot="1" x14ac:dyDescent="0.3">
      <c r="A6" s="7" t="s">
        <v>46</v>
      </c>
      <c r="B6" s="8"/>
      <c r="C6" s="8"/>
      <c r="D6" s="8"/>
      <c r="E6" s="8"/>
      <c r="F6" s="8"/>
      <c r="G6" s="9"/>
      <c r="H6" s="33"/>
      <c r="I6" s="30" t="s">
        <v>55</v>
      </c>
      <c r="J6" s="8">
        <v>50.1</v>
      </c>
      <c r="K6" s="8">
        <v>53.1</v>
      </c>
      <c r="L6" s="8">
        <v>47.2</v>
      </c>
      <c r="M6" s="8"/>
      <c r="N6" s="8"/>
      <c r="O6" s="9"/>
      <c r="Q6" s="1"/>
      <c r="R6" s="1"/>
      <c r="S6" s="1"/>
      <c r="T6" s="1"/>
      <c r="U6" s="1"/>
      <c r="V6" s="8"/>
      <c r="W6" s="8"/>
      <c r="X6" s="8"/>
    </row>
    <row r="7" spans="1:24" x14ac:dyDescent="0.25">
      <c r="A7" s="22" t="s">
        <v>47</v>
      </c>
      <c r="B7" s="3" t="s">
        <v>0</v>
      </c>
      <c r="C7" s="3" t="s">
        <v>1</v>
      </c>
      <c r="D7" s="3" t="s">
        <v>2</v>
      </c>
      <c r="E7" s="3" t="s">
        <v>3</v>
      </c>
      <c r="F7" s="3" t="s">
        <v>48</v>
      </c>
      <c r="G7" s="23" t="s">
        <v>49</v>
      </c>
      <c r="H7" s="33"/>
      <c r="I7" s="7"/>
      <c r="J7" s="8">
        <v>50.2</v>
      </c>
      <c r="K7" s="8">
        <v>51.3</v>
      </c>
      <c r="L7" s="8">
        <v>49.9</v>
      </c>
      <c r="M7" s="8"/>
      <c r="N7" s="8"/>
      <c r="O7" s="9"/>
      <c r="Q7" s="1"/>
      <c r="R7" s="1"/>
      <c r="S7" s="1"/>
      <c r="T7" s="1"/>
      <c r="U7" s="1"/>
      <c r="V7" s="8"/>
      <c r="W7" s="8"/>
      <c r="X7" s="8"/>
    </row>
    <row r="8" spans="1:24" x14ac:dyDescent="0.25">
      <c r="A8" s="10" t="s">
        <v>50</v>
      </c>
      <c r="B8" s="1">
        <v>195.34777777777779</v>
      </c>
      <c r="C8" s="1">
        <v>2</v>
      </c>
      <c r="D8" s="19">
        <v>97.673888888888897</v>
      </c>
      <c r="E8" s="19">
        <v>10.167185204890071</v>
      </c>
      <c r="F8" s="19">
        <v>1.618841249943035E-3</v>
      </c>
      <c r="G8" s="24">
        <v>3.6823203436732408</v>
      </c>
      <c r="H8" s="33"/>
      <c r="I8" s="7"/>
      <c r="J8" s="8"/>
      <c r="K8" s="8"/>
      <c r="L8" s="8"/>
      <c r="M8" s="8"/>
      <c r="N8" s="8"/>
      <c r="O8" s="9"/>
      <c r="Q8" s="1"/>
      <c r="R8" s="1"/>
      <c r="S8" s="1"/>
      <c r="T8" s="1"/>
      <c r="U8" s="1"/>
      <c r="V8" s="8"/>
      <c r="W8" s="8"/>
      <c r="X8" s="8"/>
    </row>
    <row r="9" spans="1:24" ht="15.75" thickBot="1" x14ac:dyDescent="0.3">
      <c r="A9" s="10" t="s">
        <v>51</v>
      </c>
      <c r="B9" s="1">
        <v>144.1016666666666</v>
      </c>
      <c r="C9" s="1">
        <v>15</v>
      </c>
      <c r="D9" s="19">
        <v>9.6067777777777739</v>
      </c>
      <c r="E9" s="1"/>
      <c r="F9" s="1"/>
      <c r="G9" s="11"/>
      <c r="H9" s="33"/>
      <c r="I9" s="7" t="s">
        <v>46</v>
      </c>
      <c r="J9" s="8"/>
      <c r="K9" s="8"/>
      <c r="L9" s="8"/>
      <c r="M9" s="8"/>
      <c r="N9" s="8"/>
      <c r="O9" s="9"/>
      <c r="Q9" s="1"/>
      <c r="R9" s="1"/>
      <c r="S9" s="1"/>
      <c r="T9" s="1"/>
      <c r="U9" s="1"/>
      <c r="V9" s="8"/>
      <c r="W9" s="8"/>
      <c r="X9" s="8"/>
    </row>
    <row r="10" spans="1:24" x14ac:dyDescent="0.25">
      <c r="A10" s="10"/>
      <c r="B10" s="1"/>
      <c r="C10" s="1"/>
      <c r="D10" s="1"/>
      <c r="E10" s="1"/>
      <c r="F10" s="1"/>
      <c r="G10" s="11"/>
      <c r="H10" s="33"/>
      <c r="I10" s="22" t="s">
        <v>47</v>
      </c>
      <c r="J10" s="3" t="s">
        <v>0</v>
      </c>
      <c r="K10" s="3" t="s">
        <v>1</v>
      </c>
      <c r="L10" s="3" t="s">
        <v>2</v>
      </c>
      <c r="M10" s="3" t="s">
        <v>3</v>
      </c>
      <c r="N10" s="3" t="s">
        <v>48</v>
      </c>
      <c r="O10" s="23" t="s">
        <v>49</v>
      </c>
      <c r="Q10" s="70"/>
      <c r="R10" s="70"/>
      <c r="S10" s="70"/>
      <c r="T10" s="70"/>
      <c r="U10" s="70"/>
      <c r="V10" s="8"/>
      <c r="W10" s="8"/>
      <c r="X10" s="8"/>
    </row>
    <row r="11" spans="1:24" ht="15.75" thickBot="1" x14ac:dyDescent="0.3">
      <c r="A11" s="12" t="s">
        <v>52</v>
      </c>
      <c r="B11" s="2">
        <v>339.4494444444444</v>
      </c>
      <c r="C11" s="2">
        <v>17</v>
      </c>
      <c r="D11" s="2"/>
      <c r="E11" s="2"/>
      <c r="F11" s="2"/>
      <c r="G11" s="13"/>
      <c r="H11" s="33"/>
      <c r="I11" s="10" t="s">
        <v>56</v>
      </c>
      <c r="J11" s="19">
        <v>195.34777777777779</v>
      </c>
      <c r="K11" s="1">
        <v>2</v>
      </c>
      <c r="L11" s="19">
        <v>97.673888888888897</v>
      </c>
      <c r="M11" s="19">
        <v>22.468115015974469</v>
      </c>
      <c r="N11" s="19">
        <v>3.1668584293513731E-4</v>
      </c>
      <c r="O11" s="24">
        <v>4.2564947290937507</v>
      </c>
      <c r="Q11" s="1"/>
      <c r="R11" s="1"/>
      <c r="S11" s="1"/>
      <c r="T11" s="1"/>
      <c r="U11" s="1"/>
      <c r="V11" s="8"/>
      <c r="W11" s="8"/>
      <c r="X11" s="8"/>
    </row>
    <row r="12" spans="1:24" ht="15.75" thickBot="1" x14ac:dyDescent="0.3">
      <c r="A12" s="33"/>
      <c r="B12" s="33"/>
      <c r="C12" s="33"/>
      <c r="D12" s="33"/>
      <c r="E12" s="33"/>
      <c r="F12" s="33"/>
      <c r="G12" s="33"/>
      <c r="H12" s="33"/>
      <c r="I12" s="10" t="s">
        <v>57</v>
      </c>
      <c r="J12" s="19">
        <v>97.581111111111113</v>
      </c>
      <c r="K12" s="1">
        <v>2</v>
      </c>
      <c r="L12" s="19">
        <v>48.790555555555557</v>
      </c>
      <c r="M12" s="19">
        <v>11.223386581469663</v>
      </c>
      <c r="N12" s="19">
        <v>3.5892102280769777E-3</v>
      </c>
      <c r="O12" s="24">
        <v>4.2564947290937507</v>
      </c>
      <c r="Q12" s="1"/>
      <c r="R12" s="1"/>
      <c r="S12" s="1"/>
      <c r="T12" s="1"/>
      <c r="U12" s="1"/>
      <c r="V12" s="8"/>
      <c r="W12" s="8"/>
      <c r="X12" s="8"/>
    </row>
    <row r="13" spans="1:24" x14ac:dyDescent="0.25">
      <c r="A13" s="31" t="s">
        <v>37</v>
      </c>
      <c r="B13" s="5">
        <v>59.2</v>
      </c>
      <c r="C13" s="5">
        <v>57.2</v>
      </c>
      <c r="D13" s="5">
        <v>55.9</v>
      </c>
      <c r="E13" s="5">
        <v>53.1</v>
      </c>
      <c r="F13" s="5">
        <v>50.1</v>
      </c>
      <c r="G13" s="6">
        <v>50.2</v>
      </c>
      <c r="H13" s="33"/>
      <c r="I13" s="10" t="s">
        <v>58</v>
      </c>
      <c r="J13" s="19">
        <v>7.3955555555555392</v>
      </c>
      <c r="K13" s="1">
        <v>4</v>
      </c>
      <c r="L13" s="19">
        <v>1.8488888888888848</v>
      </c>
      <c r="M13" s="19">
        <v>0.42530351437699637</v>
      </c>
      <c r="N13" s="19">
        <v>0.78705228404319705</v>
      </c>
      <c r="O13" s="24">
        <v>3.6330885114190816</v>
      </c>
      <c r="Q13" s="1"/>
      <c r="R13" s="1"/>
      <c r="S13" s="1"/>
      <c r="T13" s="1"/>
      <c r="U13" s="1"/>
      <c r="V13" s="8"/>
      <c r="W13" s="8"/>
      <c r="X13" s="8"/>
    </row>
    <row r="14" spans="1:24" x14ac:dyDescent="0.25">
      <c r="A14" s="32" t="s">
        <v>38</v>
      </c>
      <c r="B14" s="8">
        <v>63.5</v>
      </c>
      <c r="C14" s="8">
        <v>59.4</v>
      </c>
      <c r="D14" s="8">
        <v>60.3</v>
      </c>
      <c r="E14" s="8">
        <v>56.2</v>
      </c>
      <c r="F14" s="8">
        <v>53.1</v>
      </c>
      <c r="G14" s="9">
        <v>51.3</v>
      </c>
      <c r="H14" s="33"/>
      <c r="I14" s="10" t="s">
        <v>59</v>
      </c>
      <c r="J14" s="19">
        <v>39.12499999999995</v>
      </c>
      <c r="K14" s="1">
        <v>9</v>
      </c>
      <c r="L14" s="19">
        <v>4.347222222222217</v>
      </c>
      <c r="M14" s="1"/>
      <c r="N14" s="1"/>
      <c r="O14" s="11"/>
      <c r="Q14" s="1"/>
      <c r="R14" s="1"/>
      <c r="S14" s="1"/>
      <c r="T14" s="1"/>
      <c r="U14" s="1"/>
      <c r="V14" s="8"/>
      <c r="W14" s="8"/>
      <c r="X14" s="8"/>
    </row>
    <row r="15" spans="1:24" x14ac:dyDescent="0.25">
      <c r="A15" s="32" t="s">
        <v>4</v>
      </c>
      <c r="B15" s="8">
        <v>53.1</v>
      </c>
      <c r="C15" s="8">
        <v>57.8</v>
      </c>
      <c r="D15" s="8">
        <v>51</v>
      </c>
      <c r="E15" s="8">
        <v>50.6</v>
      </c>
      <c r="F15" s="8">
        <v>47.2</v>
      </c>
      <c r="G15" s="9">
        <v>49.9</v>
      </c>
      <c r="H15" s="33"/>
      <c r="I15" s="10"/>
      <c r="J15" s="19"/>
      <c r="K15" s="1"/>
      <c r="L15" s="1"/>
      <c r="M15" s="1"/>
      <c r="N15" s="1"/>
      <c r="O15" s="11"/>
      <c r="Q15" s="1"/>
      <c r="R15" s="1"/>
      <c r="S15" s="1"/>
      <c r="T15" s="1"/>
      <c r="U15" s="1"/>
      <c r="V15" s="8"/>
      <c r="W15" s="8"/>
      <c r="X15" s="8"/>
    </row>
    <row r="16" spans="1:24" ht="15.75" thickBot="1" x14ac:dyDescent="0.3">
      <c r="A16" s="7"/>
      <c r="B16" s="8"/>
      <c r="C16" s="8"/>
      <c r="D16" s="8"/>
      <c r="E16" s="8"/>
      <c r="F16" s="8"/>
      <c r="G16" s="9"/>
      <c r="H16" s="33"/>
      <c r="I16" s="12" t="s">
        <v>52</v>
      </c>
      <c r="J16" s="20">
        <v>339.4494444444444</v>
      </c>
      <c r="K16" s="2">
        <v>17</v>
      </c>
      <c r="L16" s="2"/>
      <c r="M16" s="2"/>
      <c r="N16" s="2"/>
      <c r="O16" s="13"/>
      <c r="Q16" s="70"/>
      <c r="R16" s="70"/>
      <c r="S16" s="70"/>
      <c r="T16" s="70"/>
      <c r="U16" s="70"/>
      <c r="V16" s="8"/>
      <c r="W16" s="8"/>
      <c r="X16" s="8"/>
    </row>
    <row r="17" spans="1:24" x14ac:dyDescent="0.25">
      <c r="A17" s="4" t="s">
        <v>39</v>
      </c>
      <c r="B17" s="5"/>
      <c r="C17" s="5"/>
      <c r="D17" s="5"/>
      <c r="E17" s="5"/>
      <c r="F17" s="5"/>
      <c r="G17" s="6"/>
      <c r="H17" s="33"/>
      <c r="Q17" s="1"/>
      <c r="R17" s="1"/>
      <c r="S17" s="1"/>
      <c r="T17" s="1"/>
      <c r="U17" s="1"/>
      <c r="V17" s="8"/>
      <c r="W17" s="8"/>
      <c r="X17" s="8"/>
    </row>
    <row r="18" spans="1:24" ht="15.75" thickBot="1" x14ac:dyDescent="0.3">
      <c r="A18" s="7" t="s">
        <v>46</v>
      </c>
      <c r="B18" s="8"/>
      <c r="C18" s="8"/>
      <c r="D18" s="8"/>
      <c r="E18" s="8"/>
      <c r="F18" s="8"/>
      <c r="G18" s="9"/>
      <c r="H18" s="33"/>
      <c r="Q18" s="1"/>
      <c r="R18" s="1"/>
      <c r="S18" s="1"/>
      <c r="T18" s="1"/>
      <c r="U18" s="1"/>
      <c r="V18" s="8"/>
      <c r="W18" s="8"/>
      <c r="X18" s="8"/>
    </row>
    <row r="19" spans="1:24" x14ac:dyDescent="0.25">
      <c r="A19" s="22" t="s">
        <v>47</v>
      </c>
      <c r="B19" s="3" t="s">
        <v>0</v>
      </c>
      <c r="C19" s="3" t="s">
        <v>1</v>
      </c>
      <c r="D19" s="3" t="s">
        <v>2</v>
      </c>
      <c r="E19" s="3" t="s">
        <v>3</v>
      </c>
      <c r="F19" s="3" t="s">
        <v>48</v>
      </c>
      <c r="G19" s="23" t="s">
        <v>49</v>
      </c>
      <c r="H19" s="33"/>
      <c r="Q19" s="1"/>
      <c r="R19" s="1"/>
      <c r="S19" s="1"/>
      <c r="T19" s="1"/>
      <c r="U19" s="1"/>
      <c r="V19" s="8"/>
      <c r="W19" s="8"/>
      <c r="X19" s="8"/>
    </row>
    <row r="20" spans="1:24" x14ac:dyDescent="0.25">
      <c r="A20" s="10" t="s">
        <v>50</v>
      </c>
      <c r="B20" s="19">
        <v>97.581111111111113</v>
      </c>
      <c r="C20" s="1">
        <v>2</v>
      </c>
      <c r="D20" s="19">
        <v>48.790555555555557</v>
      </c>
      <c r="E20" s="1">
        <v>3.0258542871121348</v>
      </c>
      <c r="F20" s="19">
        <v>7.8709893204282219E-2</v>
      </c>
      <c r="G20" s="24">
        <v>3.6823203436732408</v>
      </c>
      <c r="H20" s="33"/>
      <c r="I20" s="8"/>
      <c r="J20" s="8"/>
      <c r="K20" s="8"/>
      <c r="L20" s="8"/>
      <c r="M20" s="8"/>
      <c r="N20" s="8"/>
      <c r="O20" s="8"/>
      <c r="P20" s="8"/>
      <c r="Q20" s="1"/>
      <c r="R20" s="1"/>
      <c r="S20" s="1"/>
      <c r="T20" s="1"/>
      <c r="U20" s="1"/>
      <c r="V20" s="8"/>
      <c r="W20" s="8"/>
      <c r="X20" s="8"/>
    </row>
    <row r="21" spans="1:24" x14ac:dyDescent="0.25">
      <c r="A21" s="10" t="s">
        <v>51</v>
      </c>
      <c r="B21" s="19">
        <v>241.86833333333328</v>
      </c>
      <c r="C21" s="1">
        <v>15</v>
      </c>
      <c r="D21" s="19">
        <v>16.124555555555553</v>
      </c>
      <c r="E21" s="1"/>
      <c r="F21" s="1"/>
      <c r="G21" s="11"/>
      <c r="H21" s="33"/>
      <c r="I21" s="8"/>
      <c r="J21" s="8"/>
      <c r="K21" s="8"/>
      <c r="L21" s="8"/>
      <c r="M21" s="8"/>
      <c r="N21" s="8"/>
      <c r="O21" s="8"/>
      <c r="P21" s="69"/>
      <c r="Q21" s="1"/>
      <c r="R21" s="1"/>
      <c r="S21" s="1"/>
      <c r="T21" s="1"/>
      <c r="U21" s="1"/>
      <c r="V21" s="8"/>
      <c r="W21" s="8"/>
      <c r="X21" s="8"/>
    </row>
    <row r="22" spans="1:24" x14ac:dyDescent="0.25">
      <c r="A22" s="10"/>
      <c r="B22" s="1"/>
      <c r="C22" s="1"/>
      <c r="D22" s="1"/>
      <c r="E22" s="1"/>
      <c r="F22" s="1"/>
      <c r="G22" s="11"/>
      <c r="H22" s="33"/>
      <c r="I22" s="8"/>
      <c r="J22" s="8"/>
      <c r="K22" s="8"/>
      <c r="L22" s="8"/>
      <c r="M22" s="8"/>
      <c r="N22" s="8"/>
      <c r="O22" s="8"/>
      <c r="P22" s="1"/>
      <c r="Q22" s="70"/>
      <c r="R22" s="70"/>
      <c r="S22" s="70"/>
      <c r="T22" s="70"/>
      <c r="U22" s="70"/>
      <c r="V22" s="8"/>
      <c r="W22" s="8"/>
      <c r="X22" s="8"/>
    </row>
    <row r="23" spans="1:24" ht="15.75" thickBot="1" x14ac:dyDescent="0.3">
      <c r="A23" s="12" t="s">
        <v>52</v>
      </c>
      <c r="B23" s="2">
        <v>339.4494444444444</v>
      </c>
      <c r="C23" s="2">
        <v>17</v>
      </c>
      <c r="D23" s="2"/>
      <c r="E23" s="2"/>
      <c r="F23" s="2"/>
      <c r="G23" s="13"/>
      <c r="H23" s="33"/>
      <c r="I23" s="8"/>
      <c r="J23" s="8"/>
      <c r="K23" s="8"/>
      <c r="L23" s="8"/>
      <c r="M23" s="8"/>
      <c r="N23" s="8"/>
      <c r="O23" s="8"/>
      <c r="P23" s="1"/>
      <c r="Q23" s="1"/>
      <c r="R23" s="1"/>
      <c r="S23" s="1"/>
      <c r="T23" s="1"/>
      <c r="U23" s="1"/>
      <c r="V23" s="8"/>
      <c r="W23" s="8"/>
      <c r="X23" s="8"/>
    </row>
    <row r="24" spans="1:24" x14ac:dyDescent="0.25">
      <c r="I24" s="70"/>
      <c r="J24" s="70"/>
      <c r="K24" s="70"/>
      <c r="L24" s="70"/>
      <c r="M24" s="70"/>
      <c r="N24" s="8"/>
      <c r="O24" s="8"/>
      <c r="P24" s="1"/>
      <c r="Q24" s="1"/>
      <c r="R24" s="1"/>
      <c r="S24" s="1"/>
      <c r="T24" s="1"/>
      <c r="U24" s="1"/>
      <c r="V24" s="8"/>
      <c r="W24" s="8"/>
      <c r="X24" s="8"/>
    </row>
    <row r="25" spans="1:24" x14ac:dyDescent="0.25">
      <c r="I25" s="1"/>
      <c r="J25" s="1"/>
      <c r="K25" s="1"/>
      <c r="L25" s="1"/>
      <c r="M25" s="1"/>
      <c r="N25" s="8"/>
      <c r="O25" s="8"/>
      <c r="P25" s="1"/>
      <c r="Q25" s="1"/>
      <c r="R25" s="1"/>
      <c r="S25" s="1"/>
      <c r="T25" s="1"/>
      <c r="U25" s="1"/>
      <c r="V25" s="8"/>
      <c r="W25" s="8"/>
      <c r="X25" s="8"/>
    </row>
    <row r="26" spans="1:24" x14ac:dyDescent="0.25">
      <c r="A26" s="8"/>
      <c r="B26" s="8"/>
      <c r="C26" s="8"/>
      <c r="D26" s="8"/>
      <c r="E26" s="8"/>
      <c r="F26" s="8"/>
      <c r="G26" s="8"/>
      <c r="I26" s="1"/>
      <c r="J26" s="1"/>
      <c r="K26" s="1"/>
      <c r="L26" s="1"/>
      <c r="M26" s="1"/>
      <c r="N26" s="8"/>
      <c r="O26" s="8"/>
      <c r="P26" s="1"/>
      <c r="Q26" s="1"/>
      <c r="R26" s="1"/>
      <c r="S26" s="1"/>
      <c r="T26" s="1"/>
      <c r="U26" s="1"/>
      <c r="V26" s="8"/>
      <c r="W26" s="8"/>
      <c r="X26" s="8"/>
    </row>
    <row r="27" spans="1:24" x14ac:dyDescent="0.25">
      <c r="A27" s="8"/>
      <c r="B27" s="8"/>
      <c r="C27" s="8"/>
      <c r="D27" s="8"/>
      <c r="E27" s="8"/>
      <c r="F27" s="8"/>
      <c r="G27" s="8"/>
      <c r="I27" s="1"/>
      <c r="J27" s="1"/>
      <c r="K27" s="1"/>
      <c r="L27" s="1"/>
      <c r="M27" s="1"/>
      <c r="N27" s="8"/>
      <c r="O27" s="8"/>
      <c r="P27" s="1"/>
      <c r="Q27" s="1"/>
      <c r="R27" s="1"/>
      <c r="S27" s="1"/>
      <c r="T27" s="1"/>
      <c r="U27" s="1"/>
      <c r="V27" s="8"/>
      <c r="W27" s="8"/>
      <c r="X27" s="8"/>
    </row>
    <row r="28" spans="1:24" x14ac:dyDescent="0.25">
      <c r="A28" s="8"/>
      <c r="B28" s="8"/>
      <c r="C28" s="8"/>
      <c r="D28" s="8"/>
      <c r="E28" s="8"/>
      <c r="F28" s="8"/>
      <c r="G28" s="8"/>
      <c r="I28" s="1"/>
      <c r="J28" s="1"/>
      <c r="K28" s="1"/>
      <c r="L28" s="1"/>
      <c r="M28" s="1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</row>
    <row r="29" spans="1:24" x14ac:dyDescent="0.25">
      <c r="A29" s="69"/>
      <c r="B29" s="69"/>
      <c r="C29" s="69"/>
      <c r="D29" s="69"/>
      <c r="E29" s="69"/>
      <c r="F29" s="8"/>
      <c r="G29" s="8"/>
      <c r="I29" s="1"/>
      <c r="J29" s="1"/>
      <c r="K29" s="1"/>
      <c r="L29" s="1"/>
      <c r="M29" s="1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</row>
    <row r="30" spans="1:24" x14ac:dyDescent="0.25">
      <c r="A30" s="1"/>
      <c r="B30" s="1"/>
      <c r="C30" s="1"/>
      <c r="D30" s="1"/>
      <c r="E30" s="1"/>
      <c r="F30" s="8"/>
      <c r="G30" s="8"/>
      <c r="I30" s="70"/>
      <c r="J30" s="70"/>
      <c r="K30" s="70"/>
      <c r="L30" s="70"/>
      <c r="M30" s="70"/>
      <c r="N30" s="8"/>
      <c r="O30" s="8"/>
      <c r="P30" s="8"/>
      <c r="Q30" s="69"/>
      <c r="R30" s="69"/>
      <c r="S30" s="69"/>
      <c r="T30" s="69"/>
      <c r="U30" s="69"/>
      <c r="V30" s="69"/>
      <c r="W30" s="69"/>
      <c r="X30" s="8"/>
    </row>
    <row r="31" spans="1:24" x14ac:dyDescent="0.25">
      <c r="A31" s="1"/>
      <c r="B31" s="1"/>
      <c r="C31" s="1"/>
      <c r="D31" s="1"/>
      <c r="E31" s="1"/>
      <c r="F31" s="8"/>
      <c r="G31" s="8"/>
      <c r="I31" s="1"/>
      <c r="J31" s="1"/>
      <c r="K31" s="1"/>
      <c r="L31" s="1"/>
      <c r="M31" s="1"/>
      <c r="N31" s="8"/>
      <c r="O31" s="8"/>
      <c r="P31" s="8"/>
      <c r="Q31" s="1"/>
      <c r="R31" s="19"/>
      <c r="S31" s="1"/>
      <c r="T31" s="19"/>
      <c r="U31" s="19"/>
      <c r="V31" s="19"/>
      <c r="W31" s="19"/>
      <c r="X31" s="8"/>
    </row>
    <row r="32" spans="1:24" x14ac:dyDescent="0.25">
      <c r="A32" s="1"/>
      <c r="B32" s="1"/>
      <c r="C32" s="1"/>
      <c r="D32" s="1"/>
      <c r="E32" s="1"/>
      <c r="F32" s="8"/>
      <c r="G32" s="8"/>
      <c r="I32" s="1"/>
      <c r="J32" s="1"/>
      <c r="K32" s="1"/>
      <c r="L32" s="1"/>
      <c r="M32" s="1"/>
      <c r="N32" s="8"/>
      <c r="O32" s="8"/>
      <c r="P32" s="8"/>
      <c r="Q32" s="1"/>
      <c r="R32" s="19"/>
      <c r="S32" s="1"/>
      <c r="T32" s="19"/>
      <c r="U32" s="19"/>
      <c r="V32" s="19"/>
      <c r="W32" s="19"/>
      <c r="X32" s="8"/>
    </row>
    <row r="33" spans="1:24" x14ac:dyDescent="0.25">
      <c r="A33" s="8"/>
      <c r="B33" s="8"/>
      <c r="C33" s="8"/>
      <c r="D33" s="8"/>
      <c r="E33" s="8"/>
      <c r="F33" s="8"/>
      <c r="G33" s="8"/>
      <c r="I33" s="1"/>
      <c r="J33" s="1"/>
      <c r="K33" s="1"/>
      <c r="L33" s="1"/>
      <c r="M33" s="1"/>
      <c r="N33" s="8"/>
      <c r="O33" s="8"/>
      <c r="P33" s="8"/>
      <c r="Q33" s="1"/>
      <c r="R33" s="19"/>
      <c r="S33" s="1"/>
      <c r="T33" s="19"/>
      <c r="U33" s="19"/>
      <c r="V33" s="19"/>
      <c r="W33" s="19"/>
      <c r="X33" s="8"/>
    </row>
    <row r="34" spans="1:24" x14ac:dyDescent="0.25">
      <c r="A34" s="8"/>
      <c r="B34" s="8"/>
      <c r="C34" s="8"/>
      <c r="D34" s="8"/>
      <c r="E34" s="8"/>
      <c r="F34" s="8"/>
      <c r="G34" s="8"/>
      <c r="I34" s="1"/>
      <c r="J34" s="1"/>
      <c r="K34" s="1"/>
      <c r="L34" s="1"/>
      <c r="M34" s="1"/>
      <c r="N34" s="8"/>
      <c r="O34" s="8"/>
      <c r="P34" s="8"/>
      <c r="Q34" s="1"/>
      <c r="R34" s="19"/>
      <c r="S34" s="1"/>
      <c r="T34" s="19"/>
      <c r="U34" s="1"/>
      <c r="V34" s="1"/>
      <c r="W34" s="1"/>
      <c r="X34" s="8"/>
    </row>
    <row r="35" spans="1:24" x14ac:dyDescent="0.25">
      <c r="A35" s="8"/>
      <c r="B35" s="8"/>
      <c r="C35" s="8"/>
      <c r="D35" s="8"/>
      <c r="E35" s="8"/>
      <c r="F35" s="8"/>
      <c r="G35" s="8"/>
      <c r="I35" s="1"/>
      <c r="J35" s="1"/>
      <c r="K35" s="1"/>
      <c r="L35" s="1"/>
      <c r="M35" s="1"/>
      <c r="N35" s="8"/>
      <c r="O35" s="8"/>
      <c r="P35" s="8"/>
      <c r="Q35" s="1"/>
      <c r="R35" s="19"/>
      <c r="S35" s="1"/>
      <c r="T35" s="1"/>
      <c r="U35" s="1"/>
      <c r="V35" s="1"/>
      <c r="W35" s="1"/>
      <c r="X35" s="8"/>
    </row>
    <row r="36" spans="1:24" x14ac:dyDescent="0.25">
      <c r="A36" s="69"/>
      <c r="B36" s="69"/>
      <c r="C36" s="69"/>
      <c r="D36" s="69"/>
      <c r="E36" s="69"/>
      <c r="F36" s="69"/>
      <c r="G36" s="69"/>
      <c r="I36" s="70"/>
      <c r="J36" s="70"/>
      <c r="K36" s="70"/>
      <c r="L36" s="70"/>
      <c r="M36" s="70"/>
      <c r="N36" s="8"/>
      <c r="O36" s="8"/>
      <c r="P36" s="8"/>
      <c r="Q36" s="1"/>
      <c r="R36" s="19"/>
      <c r="S36" s="1"/>
      <c r="T36" s="1"/>
      <c r="U36" s="1"/>
      <c r="V36" s="1"/>
      <c r="W36" s="1"/>
      <c r="X36" s="8"/>
    </row>
    <row r="37" spans="1:24" x14ac:dyDescent="0.25">
      <c r="A37" s="1"/>
      <c r="B37" s="19"/>
      <c r="C37" s="1"/>
      <c r="D37" s="19"/>
      <c r="E37" s="1"/>
      <c r="F37" s="19"/>
      <c r="G37" s="19"/>
      <c r="I37" s="1"/>
      <c r="J37" s="1"/>
      <c r="K37" s="1"/>
      <c r="L37" s="1"/>
      <c r="M37" s="1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</row>
    <row r="38" spans="1:24" x14ac:dyDescent="0.25">
      <c r="A38" s="1"/>
      <c r="B38" s="19"/>
      <c r="C38" s="1"/>
      <c r="D38" s="19"/>
      <c r="E38" s="1"/>
      <c r="F38" s="1"/>
      <c r="G38" s="1"/>
      <c r="I38" s="1"/>
      <c r="J38" s="1"/>
      <c r="K38" s="1"/>
      <c r="L38" s="1"/>
      <c r="M38" s="1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</row>
    <row r="39" spans="1:24" x14ac:dyDescent="0.25">
      <c r="A39" s="1"/>
      <c r="B39" s="1"/>
      <c r="C39" s="1"/>
      <c r="D39" s="1"/>
      <c r="E39" s="1"/>
      <c r="F39" s="1"/>
      <c r="G39" s="1"/>
      <c r="I39" s="1"/>
      <c r="J39" s="1"/>
      <c r="K39" s="1"/>
      <c r="L39" s="1"/>
      <c r="M39" s="1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</row>
    <row r="40" spans="1:24" x14ac:dyDescent="0.25">
      <c r="A40" s="1"/>
      <c r="B40" s="1"/>
      <c r="C40" s="1"/>
      <c r="D40" s="1"/>
      <c r="E40" s="1"/>
      <c r="F40" s="1"/>
      <c r="G40" s="1"/>
      <c r="I40" s="1"/>
      <c r="J40" s="1"/>
      <c r="K40" s="1"/>
      <c r="L40" s="1"/>
      <c r="M40" s="1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</row>
    <row r="41" spans="1:24" x14ac:dyDescent="0.25">
      <c r="A41" s="1"/>
      <c r="B41" s="1"/>
      <c r="C41" s="1"/>
      <c r="D41" s="1"/>
      <c r="E41" s="1"/>
      <c r="F41" s="1"/>
      <c r="G41" s="1"/>
      <c r="I41" s="1"/>
      <c r="J41" s="1"/>
      <c r="K41" s="1"/>
      <c r="L41" s="1"/>
      <c r="M41" s="1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</row>
    <row r="42" spans="1:24" x14ac:dyDescent="0.25">
      <c r="A42" s="8"/>
      <c r="B42" s="8"/>
      <c r="C42" s="8"/>
      <c r="D42" s="8"/>
      <c r="E42" s="8"/>
      <c r="F42" s="8"/>
      <c r="G42" s="8"/>
      <c r="I42" s="70"/>
      <c r="J42" s="70"/>
      <c r="K42" s="70"/>
      <c r="L42" s="70"/>
      <c r="M42" s="70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</row>
    <row r="43" spans="1:24" x14ac:dyDescent="0.25">
      <c r="A43" s="8"/>
      <c r="B43" s="8"/>
      <c r="C43" s="8"/>
      <c r="D43" s="8"/>
      <c r="E43" s="8"/>
      <c r="F43" s="8"/>
      <c r="G43" s="8"/>
      <c r="I43" s="1"/>
      <c r="J43" s="1"/>
      <c r="K43" s="1"/>
      <c r="L43" s="1"/>
      <c r="M43" s="1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</row>
    <row r="44" spans="1:24" x14ac:dyDescent="0.25">
      <c r="A44" s="8"/>
      <c r="B44" s="8"/>
      <c r="C44" s="8"/>
      <c r="D44" s="8"/>
      <c r="E44" s="8"/>
      <c r="F44" s="8"/>
      <c r="G44" s="8"/>
      <c r="I44" s="1"/>
      <c r="J44" s="1"/>
      <c r="K44" s="1"/>
      <c r="L44" s="1"/>
      <c r="M44" s="1"/>
      <c r="N44" s="8"/>
      <c r="O44" s="8"/>
      <c r="P44" s="8"/>
      <c r="Q44" s="8"/>
      <c r="R44" s="8"/>
      <c r="S44" s="8"/>
      <c r="T44" s="8"/>
      <c r="U44" s="8"/>
      <c r="V44" s="8"/>
      <c r="W44" s="8"/>
    </row>
    <row r="45" spans="1:24" x14ac:dyDescent="0.25">
      <c r="A45" s="8"/>
      <c r="B45" s="8"/>
      <c r="C45" s="8"/>
      <c r="D45" s="8"/>
      <c r="E45" s="8"/>
      <c r="F45" s="8"/>
      <c r="G45" s="8"/>
      <c r="I45" s="1"/>
      <c r="J45" s="1"/>
      <c r="K45" s="1"/>
      <c r="L45" s="1"/>
      <c r="M45" s="1"/>
      <c r="N45" s="8"/>
      <c r="O45" s="8"/>
      <c r="P45" s="8"/>
      <c r="Q45" s="8"/>
      <c r="R45" s="8"/>
      <c r="S45" s="8"/>
      <c r="T45" s="8"/>
      <c r="U45" s="8"/>
      <c r="V45" s="8"/>
      <c r="W45" s="8"/>
    </row>
    <row r="46" spans="1:24" x14ac:dyDescent="0.25">
      <c r="A46" s="8"/>
      <c r="B46" s="8"/>
      <c r="C46" s="8"/>
      <c r="D46" s="8"/>
      <c r="E46" s="8"/>
      <c r="F46" s="8"/>
      <c r="G46" s="8"/>
      <c r="I46" s="1"/>
      <c r="J46" s="1"/>
      <c r="K46" s="1"/>
      <c r="L46" s="1"/>
      <c r="M46" s="1"/>
      <c r="N46" s="8"/>
      <c r="O46" s="8"/>
      <c r="P46" s="8"/>
      <c r="Q46" s="8"/>
      <c r="R46" s="8"/>
      <c r="S46" s="8"/>
      <c r="T46" s="8"/>
      <c r="U46" s="8"/>
      <c r="V46" s="8"/>
      <c r="W46" s="8"/>
    </row>
    <row r="47" spans="1:24" x14ac:dyDescent="0.25">
      <c r="A47" s="8"/>
      <c r="B47" s="8"/>
      <c r="C47" s="8"/>
      <c r="D47" s="8"/>
      <c r="E47" s="8"/>
      <c r="F47" s="8"/>
      <c r="G47" s="8"/>
      <c r="I47" s="1"/>
      <c r="J47" s="1"/>
      <c r="K47" s="1"/>
      <c r="L47" s="1"/>
      <c r="M47" s="1"/>
      <c r="N47" s="8"/>
      <c r="O47" s="8"/>
      <c r="P47" s="8"/>
      <c r="Q47" s="8"/>
      <c r="R47" s="8"/>
      <c r="S47" s="8"/>
      <c r="T47" s="8"/>
      <c r="U47" s="8"/>
      <c r="V47" s="8"/>
      <c r="W47" s="8"/>
    </row>
    <row r="48" spans="1:24" x14ac:dyDescent="0.25">
      <c r="A48" s="8"/>
      <c r="B48" s="8"/>
      <c r="C48" s="8"/>
      <c r="D48" s="8"/>
      <c r="E48" s="8"/>
      <c r="F48" s="8"/>
      <c r="G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</row>
    <row r="49" spans="1:23" x14ac:dyDescent="0.25">
      <c r="A49" s="8"/>
      <c r="B49" s="8"/>
      <c r="C49" s="8"/>
      <c r="D49" s="8"/>
      <c r="E49" s="8"/>
      <c r="F49" s="8"/>
      <c r="G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</row>
    <row r="50" spans="1:23" x14ac:dyDescent="0.25">
      <c r="I50" s="69"/>
      <c r="J50" s="69"/>
      <c r="K50" s="69"/>
      <c r="L50" s="69"/>
      <c r="M50" s="69"/>
      <c r="N50" s="69"/>
      <c r="O50" s="69"/>
      <c r="P50" s="8"/>
      <c r="Q50" s="8"/>
      <c r="R50" s="8"/>
      <c r="S50" s="8"/>
      <c r="T50" s="8"/>
      <c r="U50" s="8"/>
      <c r="V50" s="8"/>
      <c r="W50" s="8"/>
    </row>
    <row r="51" spans="1:23" x14ac:dyDescent="0.25">
      <c r="I51" s="1"/>
      <c r="J51" s="1"/>
      <c r="K51" s="1"/>
      <c r="L51" s="1"/>
      <c r="M51" s="1"/>
      <c r="N51" s="1"/>
      <c r="O51" s="1"/>
    </row>
    <row r="52" spans="1:23" x14ac:dyDescent="0.25">
      <c r="I52" s="1"/>
      <c r="J52" s="1"/>
      <c r="K52" s="1"/>
      <c r="L52" s="1"/>
      <c r="M52" s="1"/>
      <c r="N52" s="1"/>
      <c r="O52" s="1"/>
    </row>
    <row r="53" spans="1:23" x14ac:dyDescent="0.25">
      <c r="I53" s="1"/>
      <c r="J53" s="1"/>
      <c r="K53" s="1"/>
      <c r="L53" s="1"/>
      <c r="M53" s="1"/>
      <c r="N53" s="1"/>
      <c r="O53" s="1"/>
    </row>
    <row r="54" spans="1:23" x14ac:dyDescent="0.25">
      <c r="I54" s="1"/>
      <c r="J54" s="1"/>
      <c r="K54" s="1"/>
      <c r="L54" s="1"/>
      <c r="M54" s="1"/>
      <c r="N54" s="1"/>
      <c r="O54" s="1"/>
    </row>
    <row r="55" spans="1:23" x14ac:dyDescent="0.25">
      <c r="I55" s="1"/>
      <c r="J55" s="1"/>
      <c r="K55" s="1"/>
      <c r="L55" s="1"/>
      <c r="M55" s="1"/>
      <c r="N55" s="1"/>
      <c r="O55" s="1"/>
    </row>
    <row r="56" spans="1:23" x14ac:dyDescent="0.25">
      <c r="I56" s="1"/>
      <c r="J56" s="1"/>
      <c r="K56" s="1"/>
      <c r="L56" s="1"/>
      <c r="M56" s="1"/>
      <c r="N56" s="1"/>
      <c r="O56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U36"/>
  <sheetViews>
    <sheetView workbookViewId="0">
      <selection activeCell="G18" sqref="G18"/>
    </sheetView>
  </sheetViews>
  <sheetFormatPr defaultRowHeight="15" x14ac:dyDescent="0.25"/>
  <cols>
    <col min="1" max="1" width="6.42578125" bestFit="1" customWidth="1"/>
    <col min="2" max="2" width="12" bestFit="1" customWidth="1"/>
    <col min="3" max="3" width="11.85546875" bestFit="1" customWidth="1"/>
    <col min="5" max="5" width="2.28515625" customWidth="1"/>
    <col min="6" max="6" width="18.5703125" bestFit="1" customWidth="1"/>
    <col min="7" max="8" width="12" bestFit="1" customWidth="1"/>
  </cols>
  <sheetData>
    <row r="1" spans="1:21" ht="15.75" thickBot="1" x14ac:dyDescent="0.3">
      <c r="A1" s="4"/>
      <c r="B1" s="35" t="s">
        <v>37</v>
      </c>
      <c r="C1" s="35" t="s">
        <v>38</v>
      </c>
      <c r="D1" s="36" t="s">
        <v>4</v>
      </c>
      <c r="F1" t="s">
        <v>46</v>
      </c>
      <c r="O1" s="8"/>
      <c r="P1" s="8"/>
      <c r="Q1" s="8"/>
      <c r="R1" s="8"/>
      <c r="S1" s="8"/>
      <c r="T1" s="8"/>
      <c r="U1" s="8"/>
    </row>
    <row r="2" spans="1:21" x14ac:dyDescent="0.25">
      <c r="A2" s="7" t="s">
        <v>53</v>
      </c>
      <c r="B2" s="8">
        <v>59.2</v>
      </c>
      <c r="C2" s="8">
        <v>63.5</v>
      </c>
      <c r="D2" s="9">
        <v>53.1</v>
      </c>
      <c r="F2" s="3" t="s">
        <v>47</v>
      </c>
      <c r="G2" s="3" t="s">
        <v>0</v>
      </c>
      <c r="H2" s="3" t="s">
        <v>1</v>
      </c>
      <c r="I2" s="3" t="s">
        <v>2</v>
      </c>
      <c r="J2" s="3" t="s">
        <v>3</v>
      </c>
      <c r="K2" s="3" t="s">
        <v>48</v>
      </c>
      <c r="L2" s="3" t="s">
        <v>49</v>
      </c>
      <c r="O2" s="8"/>
      <c r="P2" s="8"/>
      <c r="Q2" s="8"/>
      <c r="R2" s="8"/>
      <c r="S2" s="8"/>
      <c r="T2" s="8"/>
      <c r="U2" s="8"/>
    </row>
    <row r="3" spans="1:21" x14ac:dyDescent="0.25">
      <c r="A3" s="7"/>
      <c r="B3" s="8">
        <v>57.2</v>
      </c>
      <c r="C3" s="8">
        <v>59.4</v>
      </c>
      <c r="D3" s="9">
        <v>57.8</v>
      </c>
      <c r="F3" s="1" t="s">
        <v>56</v>
      </c>
      <c r="G3" s="19">
        <v>217.30333333333328</v>
      </c>
      <c r="H3" s="1">
        <v>2</v>
      </c>
      <c r="I3" s="19">
        <v>108.65166666666664</v>
      </c>
      <c r="J3" s="19">
        <v>27.526108374384268</v>
      </c>
      <c r="K3" s="19">
        <v>1.4611256059620959E-4</v>
      </c>
      <c r="L3" s="19">
        <v>4.2564947290937507</v>
      </c>
      <c r="O3" s="8"/>
      <c r="P3" s="8"/>
      <c r="Q3" s="8"/>
      <c r="R3" s="8"/>
      <c r="S3" s="8"/>
      <c r="T3" s="8"/>
      <c r="U3" s="8"/>
    </row>
    <row r="4" spans="1:21" x14ac:dyDescent="0.25">
      <c r="A4" s="7" t="s">
        <v>54</v>
      </c>
      <c r="B4" s="8">
        <v>55.9</v>
      </c>
      <c r="C4" s="8">
        <v>66.3</v>
      </c>
      <c r="D4" s="37">
        <v>51</v>
      </c>
      <c r="F4" s="1" t="s">
        <v>57</v>
      </c>
      <c r="G4" s="19">
        <v>191.90333333333325</v>
      </c>
      <c r="H4" s="1">
        <v>2</v>
      </c>
      <c r="I4" s="19">
        <v>95.951666666666625</v>
      </c>
      <c r="J4" s="19">
        <v>24.308655876143586</v>
      </c>
      <c r="K4" s="19">
        <v>2.3528965364937493E-4</v>
      </c>
      <c r="L4" s="19">
        <v>4.2564947290937507</v>
      </c>
      <c r="O4" s="70"/>
      <c r="P4" s="70"/>
      <c r="Q4" s="70"/>
      <c r="R4" s="70"/>
      <c r="S4" s="70"/>
      <c r="T4" s="8"/>
      <c r="U4" s="8"/>
    </row>
    <row r="5" spans="1:21" x14ac:dyDescent="0.25">
      <c r="A5" s="7"/>
      <c r="B5" s="8">
        <v>53.1</v>
      </c>
      <c r="C5" s="8">
        <v>63.2</v>
      </c>
      <c r="D5" s="9">
        <v>50.6</v>
      </c>
      <c r="F5" s="1" t="s">
        <v>58</v>
      </c>
      <c r="G5" s="19">
        <v>66.473333333333386</v>
      </c>
      <c r="H5" s="1">
        <v>4</v>
      </c>
      <c r="I5" s="19">
        <v>16.618333333333347</v>
      </c>
      <c r="J5" s="19">
        <v>4.2101337086558859</v>
      </c>
      <c r="K5" s="19">
        <v>3.4152681979885531E-2</v>
      </c>
      <c r="L5" s="19">
        <v>3.6330885114190816</v>
      </c>
      <c r="O5" s="1"/>
      <c r="P5" s="1"/>
      <c r="Q5" s="1"/>
      <c r="R5" s="1"/>
      <c r="S5" s="1"/>
      <c r="T5" s="8"/>
      <c r="U5" s="8"/>
    </row>
    <row r="6" spans="1:21" x14ac:dyDescent="0.25">
      <c r="A6" s="7" t="s">
        <v>55</v>
      </c>
      <c r="B6" s="8">
        <v>50.1</v>
      </c>
      <c r="C6" s="8">
        <v>53.1</v>
      </c>
      <c r="D6" s="9">
        <v>47.2</v>
      </c>
      <c r="F6" s="1" t="s">
        <v>59</v>
      </c>
      <c r="G6" s="19">
        <v>35.524999999999949</v>
      </c>
      <c r="H6" s="1">
        <v>9</v>
      </c>
      <c r="I6" s="19">
        <v>3.9472222222222166</v>
      </c>
      <c r="J6" s="1"/>
      <c r="K6" s="1"/>
      <c r="L6" s="1"/>
      <c r="O6" s="1"/>
      <c r="P6" s="1"/>
      <c r="Q6" s="1"/>
      <c r="R6" s="1"/>
      <c r="S6" s="1"/>
      <c r="T6" s="8"/>
      <c r="U6" s="8"/>
    </row>
    <row r="7" spans="1:21" ht="15.75" thickBot="1" x14ac:dyDescent="0.3">
      <c r="A7" s="18"/>
      <c r="B7" s="27">
        <v>50.2</v>
      </c>
      <c r="C7" s="27">
        <v>51.3</v>
      </c>
      <c r="D7" s="28">
        <v>49.9</v>
      </c>
      <c r="F7" s="1"/>
      <c r="G7" s="1"/>
      <c r="H7" s="1"/>
      <c r="I7" s="1"/>
      <c r="J7" s="1"/>
      <c r="K7" s="1"/>
      <c r="L7" s="1"/>
      <c r="O7" s="1"/>
      <c r="P7" s="1"/>
      <c r="Q7" s="1"/>
      <c r="R7" s="1"/>
      <c r="S7" s="1"/>
      <c r="T7" s="8"/>
      <c r="U7" s="8"/>
    </row>
    <row r="8" spans="1:21" ht="15.75" thickBot="1" x14ac:dyDescent="0.3">
      <c r="F8" s="2" t="s">
        <v>52</v>
      </c>
      <c r="G8" s="20">
        <v>511.20499999999987</v>
      </c>
      <c r="H8" s="2">
        <v>17</v>
      </c>
      <c r="I8" s="2"/>
      <c r="J8" s="2"/>
      <c r="K8" s="2"/>
      <c r="L8" s="2"/>
      <c r="O8" s="1"/>
      <c r="P8" s="1"/>
      <c r="Q8" s="1"/>
      <c r="R8" s="1"/>
      <c r="S8" s="1"/>
      <c r="T8" s="8"/>
      <c r="U8" s="8"/>
    </row>
    <row r="9" spans="1:21" x14ac:dyDescent="0.25">
      <c r="O9" s="1"/>
      <c r="P9" s="1"/>
      <c r="Q9" s="1"/>
      <c r="R9" s="1"/>
      <c r="S9" s="1"/>
      <c r="T9" s="8"/>
      <c r="U9" s="8"/>
    </row>
    <row r="10" spans="1:21" ht="15.75" thickBot="1" x14ac:dyDescent="0.3">
      <c r="F10" s="8"/>
      <c r="G10" s="48" t="s">
        <v>37</v>
      </c>
      <c r="H10" s="48" t="s">
        <v>38</v>
      </c>
      <c r="I10" s="48" t="s">
        <v>4</v>
      </c>
      <c r="J10" s="8" t="s">
        <v>60</v>
      </c>
      <c r="M10" s="8"/>
      <c r="O10" s="70"/>
      <c r="P10" s="70"/>
      <c r="Q10" s="70"/>
      <c r="R10" s="70"/>
      <c r="S10" s="70"/>
      <c r="T10" s="8"/>
      <c r="U10" s="8"/>
    </row>
    <row r="11" spans="1:21" x14ac:dyDescent="0.25">
      <c r="F11" s="49" t="s">
        <v>53</v>
      </c>
      <c r="G11" s="39">
        <f>AVERAGE(B2:B3)</f>
        <v>58.2</v>
      </c>
      <c r="H11" s="40">
        <f>AVERAGE(C2:C3)</f>
        <v>61.45</v>
      </c>
      <c r="I11" s="41">
        <f>AVERAGE(D2:D3)</f>
        <v>55.45</v>
      </c>
      <c r="J11" s="43">
        <f>AVERAGE(G11:I11)</f>
        <v>58.366666666666674</v>
      </c>
      <c r="M11" s="8"/>
      <c r="O11" s="1"/>
      <c r="P11" s="1"/>
      <c r="Q11" s="1"/>
      <c r="R11" s="1"/>
      <c r="S11" s="1"/>
      <c r="T11" s="8"/>
      <c r="U11" s="8"/>
    </row>
    <row r="12" spans="1:21" x14ac:dyDescent="0.25">
      <c r="F12" s="49" t="s">
        <v>54</v>
      </c>
      <c r="G12" s="42">
        <f>AVERAGE(B4:B5)</f>
        <v>54.5</v>
      </c>
      <c r="H12" s="43">
        <f>AVERAGE(C4:C5)</f>
        <v>64.75</v>
      </c>
      <c r="I12" s="44">
        <f>AVERAGE(D4:D5)</f>
        <v>50.8</v>
      </c>
      <c r="J12" s="43">
        <f>AVERAGE(G12:I12)</f>
        <v>56.683333333333337</v>
      </c>
      <c r="L12" s="19">
        <f>2*3*DEVSQ(J11:J13)</f>
        <v>217.30333333333346</v>
      </c>
      <c r="M12" s="8"/>
      <c r="O12" s="1"/>
      <c r="P12" s="1"/>
      <c r="Q12" s="1"/>
      <c r="R12" s="1"/>
      <c r="S12" s="1"/>
      <c r="T12" s="8"/>
      <c r="U12" s="8"/>
    </row>
    <row r="13" spans="1:21" ht="15.75" thickBot="1" x14ac:dyDescent="0.3">
      <c r="F13" s="49" t="s">
        <v>55</v>
      </c>
      <c r="G13" s="45">
        <f>AVERAGE(B6:B7)</f>
        <v>50.150000000000006</v>
      </c>
      <c r="H13" s="46">
        <f>AVERAGE(C6:C7)</f>
        <v>52.2</v>
      </c>
      <c r="I13" s="47">
        <f>AVERAGE(D6:D7)</f>
        <v>48.55</v>
      </c>
      <c r="J13" s="43">
        <f>AVERAGE(G13:I13)</f>
        <v>50.300000000000004</v>
      </c>
      <c r="M13" s="8"/>
      <c r="O13" s="1"/>
      <c r="P13" s="1"/>
      <c r="Q13" s="1"/>
      <c r="R13" s="1"/>
      <c r="S13" s="1"/>
      <c r="T13" s="8"/>
      <c r="U13" s="8"/>
    </row>
    <row r="14" spans="1:21" x14ac:dyDescent="0.25">
      <c r="F14" s="49" t="s">
        <v>60</v>
      </c>
      <c r="G14" s="38">
        <f>AVERAGE(G11:G13)</f>
        <v>54.283333333333339</v>
      </c>
      <c r="H14" s="38">
        <f>AVERAGE(H11:H13)</f>
        <v>59.466666666666669</v>
      </c>
      <c r="I14" s="38">
        <f>AVERAGE(I11:I13)</f>
        <v>51.6</v>
      </c>
      <c r="J14" s="39">
        <f>AVERAGE(G11:I13)</f>
        <v>55.116666666666674</v>
      </c>
      <c r="M14" s="8"/>
      <c r="O14" s="1"/>
      <c r="P14" s="1"/>
      <c r="Q14" s="1"/>
      <c r="R14" s="1"/>
      <c r="S14" s="1"/>
      <c r="T14" s="8"/>
      <c r="U14" s="8"/>
    </row>
    <row r="15" spans="1:21" x14ac:dyDescent="0.25">
      <c r="O15" s="1"/>
      <c r="P15" s="1"/>
      <c r="Q15" s="1"/>
      <c r="R15" s="1"/>
      <c r="S15" s="1"/>
      <c r="T15" s="8"/>
      <c r="U15" s="8"/>
    </row>
    <row r="16" spans="1:21" x14ac:dyDescent="0.25">
      <c r="H16" s="19">
        <f>2*3*DEVSQ(G14:I14)</f>
        <v>191.90333333333331</v>
      </c>
      <c r="O16" s="70"/>
      <c r="P16" s="70"/>
      <c r="Q16" s="70"/>
      <c r="R16" s="70"/>
      <c r="S16" s="70"/>
      <c r="T16" s="8"/>
      <c r="U16" s="8"/>
    </row>
    <row r="17" spans="7:21" ht="15.75" thickBot="1" x14ac:dyDescent="0.3">
      <c r="K17" s="38"/>
      <c r="O17" s="1"/>
      <c r="P17" s="1"/>
      <c r="Q17" s="1"/>
      <c r="R17" s="1"/>
      <c r="S17" s="1"/>
      <c r="T17" s="8"/>
      <c r="U17" s="8"/>
    </row>
    <row r="18" spans="7:21" x14ac:dyDescent="0.25">
      <c r="G18" s="39">
        <f t="shared" ref="G18:I20" si="0">(G11-G$14-$J11+$J$14)^2</f>
        <v>0.44444444444444131</v>
      </c>
      <c r="H18" s="40">
        <f t="shared" si="0"/>
        <v>1.6044444444444421</v>
      </c>
      <c r="I18" s="41">
        <f t="shared" si="0"/>
        <v>0.36000000000000171</v>
      </c>
      <c r="O18" s="1"/>
      <c r="P18" s="1"/>
      <c r="Q18" s="1"/>
      <c r="R18" s="1"/>
      <c r="S18" s="1"/>
      <c r="T18" s="8"/>
      <c r="U18" s="8"/>
    </row>
    <row r="19" spans="7:21" x14ac:dyDescent="0.25">
      <c r="G19" s="42">
        <f t="shared" si="0"/>
        <v>1.8225000000000038</v>
      </c>
      <c r="H19" s="43">
        <f t="shared" si="0"/>
        <v>13.813611111111125</v>
      </c>
      <c r="I19" s="44">
        <f t="shared" si="0"/>
        <v>5.6011111111111136</v>
      </c>
      <c r="O19" s="1"/>
      <c r="P19" s="1"/>
      <c r="Q19" s="1"/>
      <c r="R19" s="1"/>
      <c r="S19" s="1"/>
      <c r="T19" s="8"/>
      <c r="U19" s="8"/>
    </row>
    <row r="20" spans="7:21" ht="15.75" thickBot="1" x14ac:dyDescent="0.3">
      <c r="G20" s="45">
        <f t="shared" si="0"/>
        <v>0.4669444444444496</v>
      </c>
      <c r="H20" s="46">
        <f t="shared" si="0"/>
        <v>6.0024999999999791</v>
      </c>
      <c r="I20" s="47">
        <f t="shared" si="0"/>
        <v>3.1211111111111078</v>
      </c>
      <c r="O20" s="1"/>
      <c r="P20" s="1"/>
      <c r="Q20" s="1"/>
      <c r="R20" s="1"/>
      <c r="S20" s="1"/>
      <c r="T20" s="8"/>
      <c r="U20" s="8"/>
    </row>
    <row r="21" spans="7:21" x14ac:dyDescent="0.25">
      <c r="M21" s="19"/>
      <c r="O21" s="1"/>
      <c r="P21" s="1"/>
      <c r="Q21" s="1"/>
      <c r="R21" s="1"/>
      <c r="S21" s="1"/>
      <c r="T21" s="8"/>
      <c r="U21" s="8"/>
    </row>
    <row r="22" spans="7:21" x14ac:dyDescent="0.25">
      <c r="H22" s="19">
        <f>2*SUM(G18:I20)</f>
        <v>66.473333333333329</v>
      </c>
      <c r="O22" s="70"/>
      <c r="P22" s="70"/>
      <c r="Q22" s="70"/>
      <c r="R22" s="70"/>
      <c r="S22" s="70"/>
      <c r="T22" s="8"/>
      <c r="U22" s="8"/>
    </row>
    <row r="23" spans="7:21" x14ac:dyDescent="0.25">
      <c r="O23" s="1"/>
      <c r="P23" s="1"/>
      <c r="Q23" s="1"/>
      <c r="R23" s="1"/>
      <c r="S23" s="1"/>
      <c r="T23" s="8"/>
      <c r="U23" s="8"/>
    </row>
    <row r="24" spans="7:21" x14ac:dyDescent="0.25">
      <c r="O24" s="1"/>
      <c r="P24" s="1"/>
      <c r="Q24" s="1"/>
      <c r="R24" s="1"/>
      <c r="S24" s="1"/>
      <c r="T24" s="8"/>
      <c r="U24" s="8"/>
    </row>
    <row r="25" spans="7:21" x14ac:dyDescent="0.25">
      <c r="O25" s="1"/>
      <c r="P25" s="1"/>
      <c r="Q25" s="1"/>
      <c r="R25" s="1"/>
      <c r="S25" s="1"/>
      <c r="T25" s="8"/>
      <c r="U25" s="8"/>
    </row>
    <row r="26" spans="7:21" x14ac:dyDescent="0.25">
      <c r="O26" s="1"/>
      <c r="P26" s="1"/>
      <c r="Q26" s="1"/>
      <c r="R26" s="1"/>
      <c r="S26" s="1"/>
      <c r="T26" s="8"/>
      <c r="U26" s="8"/>
    </row>
    <row r="27" spans="7:21" x14ac:dyDescent="0.25">
      <c r="O27" s="1"/>
      <c r="P27" s="1"/>
      <c r="Q27" s="1"/>
      <c r="R27" s="1"/>
      <c r="S27" s="1"/>
      <c r="T27" s="8"/>
      <c r="U27" s="8"/>
    </row>
    <row r="28" spans="7:21" x14ac:dyDescent="0.25">
      <c r="O28" s="8"/>
      <c r="P28" s="8"/>
      <c r="Q28" s="8"/>
      <c r="R28" s="8"/>
      <c r="S28" s="8"/>
      <c r="T28" s="8"/>
      <c r="U28" s="8"/>
    </row>
    <row r="29" spans="7:21" x14ac:dyDescent="0.25">
      <c r="O29" s="8"/>
      <c r="P29" s="8"/>
      <c r="Q29" s="8"/>
      <c r="R29" s="8"/>
      <c r="S29" s="8"/>
      <c r="T29" s="8"/>
      <c r="U29" s="8"/>
    </row>
    <row r="30" spans="7:21" x14ac:dyDescent="0.25">
      <c r="O30" s="69"/>
      <c r="P30" s="69"/>
      <c r="Q30" s="69"/>
      <c r="R30" s="69"/>
      <c r="S30" s="69"/>
      <c r="T30" s="69"/>
      <c r="U30" s="69"/>
    </row>
    <row r="31" spans="7:21" x14ac:dyDescent="0.25">
      <c r="O31" s="1"/>
      <c r="P31" s="19"/>
      <c r="Q31" s="1"/>
      <c r="R31" s="19"/>
      <c r="S31" s="19"/>
      <c r="T31" s="19"/>
      <c r="U31" s="19"/>
    </row>
    <row r="32" spans="7:21" x14ac:dyDescent="0.25">
      <c r="O32" s="1"/>
      <c r="P32" s="19"/>
      <c r="Q32" s="1"/>
      <c r="R32" s="19"/>
      <c r="S32" s="19"/>
      <c r="T32" s="19"/>
      <c r="U32" s="19"/>
    </row>
    <row r="33" spans="15:21" x14ac:dyDescent="0.25">
      <c r="O33" s="1"/>
      <c r="P33" s="19"/>
      <c r="Q33" s="1"/>
      <c r="R33" s="19"/>
      <c r="S33" s="19"/>
      <c r="T33" s="19"/>
      <c r="U33" s="19"/>
    </row>
    <row r="34" spans="15:21" x14ac:dyDescent="0.25">
      <c r="O34" s="1"/>
      <c r="P34" s="19"/>
      <c r="Q34" s="1"/>
      <c r="R34" s="19"/>
      <c r="S34" s="1"/>
      <c r="T34" s="1"/>
      <c r="U34" s="1"/>
    </row>
    <row r="35" spans="15:21" x14ac:dyDescent="0.25">
      <c r="O35" s="1"/>
      <c r="P35" s="1"/>
      <c r="Q35" s="1"/>
      <c r="R35" s="1"/>
      <c r="S35" s="1"/>
      <c r="T35" s="1"/>
      <c r="U35" s="1"/>
    </row>
    <row r="36" spans="15:21" x14ac:dyDescent="0.25">
      <c r="O36" s="1"/>
      <c r="P36" s="19"/>
      <c r="Q36" s="1"/>
      <c r="R36" s="1"/>
      <c r="S36" s="1"/>
      <c r="T36" s="1"/>
      <c r="U36" s="1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20"/>
  <sheetViews>
    <sheetView workbookViewId="0">
      <selection activeCell="B17" sqref="B17"/>
    </sheetView>
  </sheetViews>
  <sheetFormatPr defaultRowHeight="15" x14ac:dyDescent="0.25"/>
  <cols>
    <col min="1" max="1" width="29" bestFit="1" customWidth="1"/>
    <col min="2" max="2" width="12" bestFit="1" customWidth="1"/>
    <col min="3" max="5" width="16.7109375" customWidth="1"/>
    <col min="6" max="6" width="2" customWidth="1"/>
    <col min="11" max="11" width="2.28515625" customWidth="1"/>
    <col min="12" max="12" width="12.7109375" bestFit="1" customWidth="1"/>
  </cols>
  <sheetData>
    <row r="1" spans="1:15" x14ac:dyDescent="0.25">
      <c r="C1" s="17" t="s">
        <v>61</v>
      </c>
      <c r="D1" s="17"/>
      <c r="E1" s="17"/>
    </row>
    <row r="2" spans="1:15" ht="15.75" thickBot="1" x14ac:dyDescent="0.3">
      <c r="C2" t="s">
        <v>62</v>
      </c>
      <c r="D2" t="s">
        <v>63</v>
      </c>
      <c r="E2" t="s">
        <v>64</v>
      </c>
      <c r="H2" t="s">
        <v>60</v>
      </c>
    </row>
    <row r="3" spans="1:15" x14ac:dyDescent="0.25">
      <c r="C3" s="14">
        <v>105</v>
      </c>
      <c r="D3" s="14">
        <v>95</v>
      </c>
      <c r="E3" s="14">
        <v>118</v>
      </c>
      <c r="G3" s="39">
        <f>AVERAGE(C3:C5)</f>
        <v>96.333333333333329</v>
      </c>
      <c r="H3" s="40">
        <f>AVERAGE(D3:D5)</f>
        <v>107.66666666666667</v>
      </c>
      <c r="I3" s="41">
        <f>AVERAGE(E3:E5)</f>
        <v>102</v>
      </c>
      <c r="J3" s="41">
        <f>AVERAGE(C3:E5)</f>
        <v>102</v>
      </c>
      <c r="K3" s="38"/>
    </row>
    <row r="4" spans="1:15" ht="15.75" thickBot="1" x14ac:dyDescent="0.3">
      <c r="B4" t="s">
        <v>65</v>
      </c>
      <c r="C4" s="15">
        <v>83</v>
      </c>
      <c r="D4" s="15">
        <v>108</v>
      </c>
      <c r="E4" s="15">
        <v>87</v>
      </c>
      <c r="G4" s="45">
        <f t="shared" ref="G4:H4" si="0">AVERAGE(C6:C8)</f>
        <v>87</v>
      </c>
      <c r="H4" s="46">
        <f t="shared" si="0"/>
        <v>106.33333333333333</v>
      </c>
      <c r="I4" s="47">
        <f>AVERAGE(E6:E8)</f>
        <v>112.33333333333333</v>
      </c>
      <c r="J4" s="44">
        <f>AVERAGE(C6:E8)</f>
        <v>101.88888888888889</v>
      </c>
      <c r="K4" s="38"/>
      <c r="M4" s="38"/>
      <c r="N4" s="38"/>
      <c r="O4" s="38"/>
    </row>
    <row r="5" spans="1:15" ht="15.75" thickBot="1" x14ac:dyDescent="0.3">
      <c r="A5" s="71" t="s">
        <v>78</v>
      </c>
      <c r="C5" s="16">
        <v>101</v>
      </c>
      <c r="D5" s="16">
        <v>120</v>
      </c>
      <c r="E5" s="16">
        <v>101</v>
      </c>
      <c r="G5" s="45">
        <f>AVERAGE(C3:C8)</f>
        <v>91.666666666666671</v>
      </c>
      <c r="H5" s="46">
        <f>AVERAGE(D3:D8)</f>
        <v>107</v>
      </c>
      <c r="I5" s="46">
        <f>AVERAGE(E3:E8)</f>
        <v>107.16666666666667</v>
      </c>
      <c r="J5" s="39">
        <f>AVERAGE(C3:E8)</f>
        <v>101.94444444444444</v>
      </c>
      <c r="K5" s="38"/>
      <c r="L5" s="38"/>
      <c r="M5" s="38"/>
      <c r="N5" s="38"/>
      <c r="O5" s="38"/>
    </row>
    <row r="6" spans="1:15" x14ac:dyDescent="0.25">
      <c r="A6" s="71"/>
      <c r="C6" s="14">
        <v>88</v>
      </c>
      <c r="D6" s="14">
        <v>99</v>
      </c>
      <c r="E6" s="9">
        <v>105</v>
      </c>
      <c r="G6" s="38"/>
      <c r="H6" s="38"/>
      <c r="I6" s="38"/>
      <c r="J6" s="38"/>
      <c r="K6" s="38"/>
      <c r="M6" s="38"/>
      <c r="N6" s="38"/>
      <c r="O6" s="38"/>
    </row>
    <row r="7" spans="1:15" ht="15.75" thickBot="1" x14ac:dyDescent="0.3">
      <c r="B7" t="s">
        <v>66</v>
      </c>
      <c r="C7" s="15">
        <v>90</v>
      </c>
      <c r="D7" s="15">
        <v>108</v>
      </c>
      <c r="E7" s="9">
        <v>117</v>
      </c>
      <c r="H7" s="56" t="s">
        <v>77</v>
      </c>
      <c r="L7" s="38"/>
      <c r="M7" s="38"/>
      <c r="N7" s="38"/>
      <c r="O7" s="38"/>
    </row>
    <row r="8" spans="1:15" ht="15.75" thickBot="1" x14ac:dyDescent="0.3">
      <c r="C8" s="16">
        <v>83</v>
      </c>
      <c r="D8" s="16">
        <v>112</v>
      </c>
      <c r="E8" s="28">
        <v>115</v>
      </c>
      <c r="H8" s="54">
        <f>COUNT(C3:E5)*(J3-$J$5)^2</f>
        <v>2.7777777777779358E-2</v>
      </c>
    </row>
    <row r="9" spans="1:15" ht="15.75" thickBot="1" x14ac:dyDescent="0.3">
      <c r="H9" s="55">
        <f>COUNT(C6:E8)*(J4-$J$5)^2</f>
        <v>2.7777777777779358E-2</v>
      </c>
    </row>
    <row r="10" spans="1:15" x14ac:dyDescent="0.25">
      <c r="L10" s="38"/>
    </row>
    <row r="11" spans="1:15" ht="15.75" thickBot="1" x14ac:dyDescent="0.3">
      <c r="A11" t="s">
        <v>47</v>
      </c>
      <c r="B11" t="s">
        <v>0</v>
      </c>
      <c r="C11" t="s">
        <v>1</v>
      </c>
      <c r="D11" t="s">
        <v>2</v>
      </c>
      <c r="E11" t="s">
        <v>3</v>
      </c>
      <c r="H11" s="56" t="s">
        <v>67</v>
      </c>
      <c r="L11" s="38"/>
    </row>
    <row r="12" spans="1:15" ht="15.75" thickBot="1" x14ac:dyDescent="0.3">
      <c r="A12" t="s">
        <v>61</v>
      </c>
      <c r="B12" s="38">
        <f>SUM(G12:I12)</f>
        <v>950.77777777777749</v>
      </c>
      <c r="C12">
        <v>2</v>
      </c>
      <c r="D12" s="38">
        <f>B12/C12</f>
        <v>475.38888888888874</v>
      </c>
      <c r="E12" s="38">
        <f>D12/$D$15</f>
        <v>4.5036842105263135</v>
      </c>
      <c r="G12" s="51">
        <f>COUNT(C3:C8)*(G5-$J$5)^2</f>
        <v>633.79629629629551</v>
      </c>
      <c r="H12" s="52">
        <f>COUNT(D3:D8)*(H5-$J$5)^2</f>
        <v>153.35185185185193</v>
      </c>
      <c r="I12" s="53">
        <f>COUNT(E3:E8)*(I5-$J$5)^2</f>
        <v>163.62962962963002</v>
      </c>
      <c r="L12" s="38"/>
    </row>
    <row r="13" spans="1:15" x14ac:dyDescent="0.25">
      <c r="A13" t="s">
        <v>78</v>
      </c>
      <c r="B13" s="38">
        <f>SUM(H8:H9)</f>
        <v>5.5555555555558717E-2</v>
      </c>
      <c r="C13">
        <v>1</v>
      </c>
      <c r="D13" s="38">
        <f>B13/C13</f>
        <v>5.5555555555558717E-2</v>
      </c>
      <c r="E13" s="38">
        <f>D13/$D$15</f>
        <v>5.2631578947371401E-4</v>
      </c>
      <c r="L13" s="38"/>
    </row>
    <row r="14" spans="1:15" ht="15.75" thickBot="1" x14ac:dyDescent="0.3">
      <c r="A14" t="s">
        <v>58</v>
      </c>
      <c r="B14" s="38">
        <f>SUM(G15:I16)</f>
        <v>293.44444444444417</v>
      </c>
      <c r="C14">
        <v>2</v>
      </c>
      <c r="D14" s="38">
        <f>B14/C14</f>
        <v>146.72222222222209</v>
      </c>
      <c r="E14" s="38">
        <f>D14/$D$15</f>
        <v>1.3899999999999983</v>
      </c>
      <c r="H14" s="56" t="s">
        <v>68</v>
      </c>
    </row>
    <row r="15" spans="1:15" x14ac:dyDescent="0.25">
      <c r="A15" t="s">
        <v>51</v>
      </c>
      <c r="B15" s="38">
        <f>SUM(G19:I20)</f>
        <v>1266.666666666667</v>
      </c>
      <c r="C15">
        <f>COUNT(C3:E8)-C12-C13-C14-1</f>
        <v>12</v>
      </c>
      <c r="D15" s="38">
        <f>B15/C15</f>
        <v>105.55555555555559</v>
      </c>
      <c r="E15" s="38"/>
      <c r="G15" s="39">
        <f>COUNT(C3:C5)*(G3-$J3-G$5+$J$5)^2</f>
        <v>63.78703703703674</v>
      </c>
      <c r="H15" s="40">
        <f>COUNT(D3:D5)*(H3-$J3-H$5+$J$5)^2</f>
        <v>1.120370370370382</v>
      </c>
      <c r="I15" s="41">
        <f>COUNT(E3:E5)*(I3-$J3-I$5+$J$5)^2</f>
        <v>81.814814814815009</v>
      </c>
    </row>
    <row r="16" spans="1:15" ht="15.75" thickBot="1" x14ac:dyDescent="0.3">
      <c r="A16" t="s">
        <v>71</v>
      </c>
      <c r="B16" s="38">
        <f>DEVSQ(C3:E8)</f>
        <v>2510.9444444444443</v>
      </c>
      <c r="G16" s="45">
        <f>COUNT(C6:C8)*(G4-$J4-G$5+$J$5)^2</f>
        <v>63.787037037037123</v>
      </c>
      <c r="H16" s="46">
        <f>COUNT(D6:D8)*(H4-$J4-H$5+$J$5)^2</f>
        <v>1.120370370370382</v>
      </c>
      <c r="I16" s="47">
        <f>COUNT(E6:E8)*(I4-$J4-I$5+$J$5)^2</f>
        <v>81.814814814814568</v>
      </c>
    </row>
    <row r="17" spans="1:9" x14ac:dyDescent="0.25">
      <c r="A17" t="s">
        <v>70</v>
      </c>
      <c r="B17" s="38">
        <f>SUM(B12:B15)</f>
        <v>2510.9444444444443</v>
      </c>
    </row>
    <row r="18" spans="1:9" ht="15.75" thickBot="1" x14ac:dyDescent="0.3">
      <c r="G18" s="38"/>
      <c r="H18" s="56" t="s">
        <v>69</v>
      </c>
      <c r="I18" s="38"/>
    </row>
    <row r="19" spans="1:9" x14ac:dyDescent="0.25">
      <c r="G19" s="39">
        <f>DEVSQ(C3:C5)</f>
        <v>274.66666666666669</v>
      </c>
      <c r="H19" s="40">
        <f>DEVSQ(D3:D5)</f>
        <v>312.66666666666669</v>
      </c>
      <c r="I19" s="41">
        <f>DEVSQ(E3:E5)</f>
        <v>482</v>
      </c>
    </row>
    <row r="20" spans="1:9" ht="15.75" thickBot="1" x14ac:dyDescent="0.3">
      <c r="G20" s="45">
        <f>DEVSQ(C6:C8)</f>
        <v>26</v>
      </c>
      <c r="H20" s="46">
        <f>DEVSQ(D6:D8)</f>
        <v>88.666666666666657</v>
      </c>
      <c r="I20" s="47">
        <f>DEVSQ(E6:E8)</f>
        <v>82.666666666666671</v>
      </c>
    </row>
  </sheetData>
  <mergeCells count="1">
    <mergeCell ref="A5:A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22"/>
  <sheetViews>
    <sheetView tabSelected="1" workbookViewId="0">
      <selection activeCell="B20" sqref="B20"/>
    </sheetView>
  </sheetViews>
  <sheetFormatPr defaultRowHeight="15" x14ac:dyDescent="0.25"/>
  <cols>
    <col min="1" max="1" width="29" bestFit="1" customWidth="1"/>
    <col min="2" max="2" width="12" bestFit="1" customWidth="1"/>
    <col min="3" max="5" width="16.140625" customWidth="1"/>
    <col min="6" max="6" width="2.140625" customWidth="1"/>
    <col min="7" max="7" width="8.7109375" customWidth="1"/>
    <col min="8" max="8" width="11.140625" customWidth="1"/>
    <col min="9" max="9" width="7.85546875" customWidth="1"/>
    <col min="10" max="10" width="7.5703125" customWidth="1"/>
    <col min="11" max="11" width="10" customWidth="1"/>
    <col min="12" max="12" width="12.7109375" bestFit="1" customWidth="1"/>
  </cols>
  <sheetData>
    <row r="1" spans="1:12" x14ac:dyDescent="0.25">
      <c r="C1" s="17" t="s">
        <v>61</v>
      </c>
      <c r="D1" s="17"/>
      <c r="E1" s="17"/>
    </row>
    <row r="2" spans="1:12" ht="15.75" thickBot="1" x14ac:dyDescent="0.3">
      <c r="C2" t="s">
        <v>62</v>
      </c>
      <c r="D2" t="s">
        <v>63</v>
      </c>
      <c r="E2" t="s">
        <v>64</v>
      </c>
      <c r="H2" s="56" t="s">
        <v>60</v>
      </c>
    </row>
    <row r="3" spans="1:12" x14ac:dyDescent="0.25">
      <c r="C3" s="14">
        <v>105</v>
      </c>
      <c r="D3" s="14">
        <v>95</v>
      </c>
      <c r="E3" s="14">
        <v>118</v>
      </c>
      <c r="G3" s="39">
        <f>AVERAGE(C3:C7)</f>
        <v>96.333333333333329</v>
      </c>
      <c r="H3" s="40">
        <f t="shared" ref="H3:I3" si="0">AVERAGE(D3:D7)</f>
        <v>110.2</v>
      </c>
      <c r="I3" s="41">
        <f t="shared" si="0"/>
        <v>101.75</v>
      </c>
      <c r="J3" s="41">
        <f>AVERAGE(C3:E7)</f>
        <v>103.91666666666667</v>
      </c>
      <c r="K3" s="38"/>
    </row>
    <row r="4" spans="1:12" ht="15.75" thickBot="1" x14ac:dyDescent="0.3">
      <c r="C4" s="15">
        <v>83</v>
      </c>
      <c r="D4" s="15">
        <v>108</v>
      </c>
      <c r="E4" s="15">
        <v>87</v>
      </c>
      <c r="G4" s="45">
        <f>AVERAGE(C8:C12)</f>
        <v>87.25</v>
      </c>
      <c r="H4" s="46">
        <f t="shared" ref="H4:I4" si="1">AVERAGE(D8:D12)</f>
        <v>106.33333333333333</v>
      </c>
      <c r="I4" s="47">
        <f t="shared" si="1"/>
        <v>111.4</v>
      </c>
      <c r="J4" s="44">
        <f>AVERAGE(C8:E12)</f>
        <v>102.08333333333333</v>
      </c>
      <c r="K4" s="38"/>
    </row>
    <row r="5" spans="1:12" ht="15.75" thickBot="1" x14ac:dyDescent="0.3">
      <c r="B5" t="s">
        <v>65</v>
      </c>
      <c r="C5" s="15">
        <v>101</v>
      </c>
      <c r="D5" s="15">
        <v>120</v>
      </c>
      <c r="E5" s="15">
        <v>101</v>
      </c>
      <c r="G5" s="45">
        <f>AVERAGE(C3:C12)</f>
        <v>91.142857142857139</v>
      </c>
      <c r="H5" s="46">
        <f>AVERAGE(D3:D12)</f>
        <v>108.75</v>
      </c>
      <c r="I5" s="46">
        <f>AVERAGE(E3:E12)</f>
        <v>107.11111111111111</v>
      </c>
      <c r="J5" s="50">
        <f>AVERAGE(C3:E12)</f>
        <v>103</v>
      </c>
      <c r="K5" s="38"/>
      <c r="L5" s="38"/>
    </row>
    <row r="6" spans="1:12" x14ac:dyDescent="0.25">
      <c r="C6" s="15"/>
      <c r="D6" s="58">
        <v>108</v>
      </c>
      <c r="E6" s="59">
        <v>101</v>
      </c>
      <c r="G6" s="38"/>
      <c r="H6" s="38"/>
      <c r="I6" s="38"/>
      <c r="J6" s="38"/>
      <c r="K6" s="38"/>
    </row>
    <row r="7" spans="1:12" ht="15.75" thickBot="1" x14ac:dyDescent="0.3">
      <c r="A7" s="71" t="s">
        <v>78</v>
      </c>
      <c r="C7" s="16"/>
      <c r="D7" s="60">
        <v>120</v>
      </c>
      <c r="E7" s="28"/>
      <c r="H7" s="56" t="s">
        <v>77</v>
      </c>
      <c r="L7" s="38"/>
    </row>
    <row r="8" spans="1:12" x14ac:dyDescent="0.25">
      <c r="A8" s="71"/>
      <c r="C8" s="14">
        <v>88</v>
      </c>
      <c r="D8" s="14">
        <v>99</v>
      </c>
      <c r="E8" s="6">
        <v>105</v>
      </c>
      <c r="H8" s="54">
        <f>COUNT(C3:E7)*(J3-$J$5)^2</f>
        <v>10.083333333333437</v>
      </c>
    </row>
    <row r="9" spans="1:12" ht="15.75" thickBot="1" x14ac:dyDescent="0.3">
      <c r="C9" s="7">
        <v>90</v>
      </c>
      <c r="D9" s="7">
        <v>108</v>
      </c>
      <c r="E9" s="15">
        <v>117</v>
      </c>
      <c r="H9" s="55">
        <f>COUNT(C8:E12)*(J4-$J$5)^2</f>
        <v>10.083333333333437</v>
      </c>
    </row>
    <row r="10" spans="1:12" x14ac:dyDescent="0.25">
      <c r="B10" t="s">
        <v>66</v>
      </c>
      <c r="C10" s="7">
        <v>83</v>
      </c>
      <c r="D10" s="7">
        <v>112</v>
      </c>
      <c r="E10" s="15">
        <v>115</v>
      </c>
      <c r="L10" s="38"/>
    </row>
    <row r="11" spans="1:12" ht="15.75" thickBot="1" x14ac:dyDescent="0.3">
      <c r="C11" s="61">
        <v>88</v>
      </c>
      <c r="D11" s="7"/>
      <c r="E11" s="58">
        <v>105</v>
      </c>
      <c r="H11" s="56" t="s">
        <v>67</v>
      </c>
      <c r="L11" s="38"/>
    </row>
    <row r="12" spans="1:12" ht="15.75" thickBot="1" x14ac:dyDescent="0.3">
      <c r="B12" s="38"/>
      <c r="C12" s="16"/>
      <c r="D12" s="16"/>
      <c r="E12" s="60">
        <v>115</v>
      </c>
      <c r="G12" s="51">
        <f>COUNT(C3:C12)*(G5-$J$5)^2</f>
        <v>984.14285714285779</v>
      </c>
      <c r="H12" s="52">
        <f>COUNT(D3:D12)*(H5-$J$5)^2</f>
        <v>264.5</v>
      </c>
      <c r="I12" s="53">
        <f>COUNT(E3:E12)*(I5-$J$5)^2</f>
        <v>152.11111111111134</v>
      </c>
      <c r="L12" s="38"/>
    </row>
    <row r="13" spans="1:12" x14ac:dyDescent="0.25">
      <c r="F13" s="57"/>
      <c r="L13" s="38"/>
    </row>
    <row r="14" spans="1:12" ht="15.75" thickBot="1" x14ac:dyDescent="0.3">
      <c r="A14" t="s">
        <v>47</v>
      </c>
      <c r="B14" s="38" t="s">
        <v>0</v>
      </c>
      <c r="C14" t="s">
        <v>1</v>
      </c>
      <c r="D14" s="38" t="s">
        <v>2</v>
      </c>
      <c r="E14" s="38" t="s">
        <v>3</v>
      </c>
      <c r="H14" s="56" t="s">
        <v>68</v>
      </c>
    </row>
    <row r="15" spans="1:12" x14ac:dyDescent="0.25">
      <c r="A15" t="s">
        <v>61</v>
      </c>
      <c r="B15" s="38">
        <f>SUM(G12:I12)</f>
        <v>1400.7539682539691</v>
      </c>
      <c r="C15">
        <v>2</v>
      </c>
      <c r="D15" s="38">
        <f>B15/C15</f>
        <v>700.37698412698455</v>
      </c>
      <c r="E15" s="38">
        <f>D15/$D$18</f>
        <v>7.2711879768633754</v>
      </c>
      <c r="G15" s="39">
        <f>COUNT(C3:C7)*(G3-$J3-G$5+$J$5)^2</f>
        <v>54.796343537414828</v>
      </c>
      <c r="H15" s="40">
        <f>COUNT(D3:D7)*(H3-$J3-H$5+$J$5)^2</f>
        <v>1.4222222222222123</v>
      </c>
      <c r="I15" s="41">
        <f>COUNT(E3:E7)*(I3-$J3-I$5+$J$5)^2</f>
        <v>157.64197530864237</v>
      </c>
    </row>
    <row r="16" spans="1:12" ht="15.75" thickBot="1" x14ac:dyDescent="0.3">
      <c r="A16" t="s">
        <v>78</v>
      </c>
      <c r="B16" s="38">
        <f>SUM(H8:H9)</f>
        <v>20.166666666666874</v>
      </c>
      <c r="C16">
        <v>1</v>
      </c>
      <c r="D16" s="38">
        <f>B16/C16</f>
        <v>20.166666666666874</v>
      </c>
      <c r="E16" s="38">
        <f>D16/$D$18</f>
        <v>0.20936670896297363</v>
      </c>
      <c r="G16" s="45">
        <f>COUNT(C8:C12)*(G4-$J4-G$5+$J$5)^2</f>
        <v>35.430839002267362</v>
      </c>
      <c r="H16" s="46">
        <f>COUNT(D8:D12)*(H4-$J4-H$5+$J$5)^2</f>
        <v>6.75</v>
      </c>
      <c r="I16" s="47">
        <f>COUNT(E8:E12)*(I4-$J4-I$5+$J$5)^2</f>
        <v>135.48904320987691</v>
      </c>
    </row>
    <row r="17" spans="1:9" x14ac:dyDescent="0.25">
      <c r="A17" t="s">
        <v>58</v>
      </c>
      <c r="B17" s="38">
        <f>SUM(G15:I16)</f>
        <v>391.53042328042369</v>
      </c>
      <c r="C17">
        <v>2</v>
      </c>
      <c r="D17">
        <f>B17/C17</f>
        <v>195.76521164021185</v>
      </c>
      <c r="E17">
        <f>D17/$D$18</f>
        <v>2.0323992441595413</v>
      </c>
      <c r="G17" s="8"/>
      <c r="H17" s="8"/>
      <c r="I17" s="8"/>
    </row>
    <row r="18" spans="1:9" ht="15.75" thickBot="1" x14ac:dyDescent="0.3">
      <c r="A18" t="s">
        <v>72</v>
      </c>
      <c r="B18" s="38">
        <f>SUM(G19:I20)</f>
        <v>1444.8333333333335</v>
      </c>
      <c r="C18">
        <f>COUNT(C3:E10)-C15-C16-C17-1</f>
        <v>15</v>
      </c>
      <c r="D18">
        <f>B18/C18</f>
        <v>96.322222222222237</v>
      </c>
      <c r="G18" s="43"/>
      <c r="H18" s="56" t="s">
        <v>69</v>
      </c>
      <c r="I18" s="43"/>
    </row>
    <row r="19" spans="1:9" x14ac:dyDescent="0.25">
      <c r="A19" t="s">
        <v>73</v>
      </c>
      <c r="B19" s="38">
        <f>DEVSQ(C3:E12)</f>
        <v>3222</v>
      </c>
      <c r="G19" s="39">
        <f>DEVSQ(C3:C7)</f>
        <v>274.66666666666669</v>
      </c>
      <c r="H19" s="40">
        <f>DEVSQ(D3:D7)</f>
        <v>432.8</v>
      </c>
      <c r="I19" s="6">
        <f>DEVSQ(E3:E7)</f>
        <v>482.75</v>
      </c>
    </row>
    <row r="20" spans="1:9" ht="15.75" thickBot="1" x14ac:dyDescent="0.3">
      <c r="A20" t="s">
        <v>74</v>
      </c>
      <c r="B20" s="38">
        <f>SUM(B15:B18)</f>
        <v>3257.2843915343933</v>
      </c>
      <c r="G20" s="45">
        <f>DEVSQ(C8:C12)</f>
        <v>26.75</v>
      </c>
      <c r="H20" s="46">
        <f>DEVSQ(D8:D12)</f>
        <v>88.666666666666657</v>
      </c>
      <c r="I20" s="28">
        <f>DEVSQ(E8:E12)</f>
        <v>139.19999999999999</v>
      </c>
    </row>
    <row r="22" spans="1:9" x14ac:dyDescent="0.25">
      <c r="B22" s="38"/>
    </row>
  </sheetData>
  <mergeCells count="1">
    <mergeCell ref="A7:A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2:N15"/>
  <sheetViews>
    <sheetView workbookViewId="0">
      <selection activeCell="P20" sqref="P20"/>
    </sheetView>
  </sheetViews>
  <sheetFormatPr defaultRowHeight="15" x14ac:dyDescent="0.25"/>
  <cols>
    <col min="1" max="1" width="8.28515625" customWidth="1"/>
    <col min="4" max="4" width="9.5703125" customWidth="1"/>
    <col min="5" max="5" width="2" customWidth="1"/>
    <col min="6" max="6" width="8" customWidth="1"/>
    <col min="9" max="9" width="2" customWidth="1"/>
    <col min="10" max="10" width="8.28515625" customWidth="1"/>
  </cols>
  <sheetData>
    <row r="2" spans="1:14" ht="15.75" thickBot="1" x14ac:dyDescent="0.3">
      <c r="G2" s="56" t="s">
        <v>33</v>
      </c>
      <c r="H2" s="56" t="s">
        <v>34</v>
      </c>
      <c r="K2" s="56" t="s">
        <v>33</v>
      </c>
      <c r="L2" s="56" t="s">
        <v>34</v>
      </c>
      <c r="M2" s="56" t="s">
        <v>35</v>
      </c>
      <c r="N2" s="56" t="s">
        <v>36</v>
      </c>
    </row>
    <row r="3" spans="1:14" x14ac:dyDescent="0.25">
      <c r="B3" s="66" t="s">
        <v>33</v>
      </c>
      <c r="C3" s="14" t="s">
        <v>5</v>
      </c>
      <c r="D3" s="14" t="s">
        <v>8</v>
      </c>
      <c r="G3" s="14" t="s">
        <v>5</v>
      </c>
      <c r="H3" s="14" t="s">
        <v>11</v>
      </c>
      <c r="K3" s="14" t="s">
        <v>5</v>
      </c>
      <c r="L3" s="14" t="s">
        <v>11</v>
      </c>
      <c r="M3" s="14"/>
      <c r="N3" s="14"/>
    </row>
    <row r="4" spans="1:14" x14ac:dyDescent="0.25">
      <c r="B4" s="15"/>
      <c r="C4" s="15" t="s">
        <v>6</v>
      </c>
      <c r="D4" s="15" t="s">
        <v>9</v>
      </c>
      <c r="G4" s="15" t="s">
        <v>6</v>
      </c>
      <c r="H4" s="15" t="s">
        <v>12</v>
      </c>
      <c r="K4" s="15" t="s">
        <v>6</v>
      </c>
      <c r="L4" s="15" t="s">
        <v>12</v>
      </c>
      <c r="M4" s="15"/>
      <c r="N4" s="15"/>
    </row>
    <row r="5" spans="1:14" ht="15.75" thickBot="1" x14ac:dyDescent="0.3">
      <c r="A5" s="73" t="s">
        <v>31</v>
      </c>
      <c r="B5" s="16"/>
      <c r="C5" s="16" t="s">
        <v>7</v>
      </c>
      <c r="D5" s="16" t="s">
        <v>10</v>
      </c>
      <c r="F5" s="72" t="s">
        <v>31</v>
      </c>
      <c r="G5" s="16" t="s">
        <v>7</v>
      </c>
      <c r="H5" s="16" t="s">
        <v>13</v>
      </c>
      <c r="J5" s="72" t="s">
        <v>31</v>
      </c>
      <c r="K5" s="16" t="s">
        <v>7</v>
      </c>
      <c r="L5" s="16" t="s">
        <v>13</v>
      </c>
      <c r="M5" s="16"/>
      <c r="N5" s="16"/>
    </row>
    <row r="6" spans="1:14" x14ac:dyDescent="0.25">
      <c r="A6" s="73"/>
      <c r="B6" s="67" t="s">
        <v>34</v>
      </c>
      <c r="C6" s="14" t="s">
        <v>11</v>
      </c>
      <c r="D6" s="14" t="s">
        <v>14</v>
      </c>
      <c r="F6" s="72"/>
      <c r="G6" s="14" t="s">
        <v>8</v>
      </c>
      <c r="H6" s="14" t="s">
        <v>14</v>
      </c>
      <c r="J6" s="72"/>
      <c r="K6" s="14" t="s">
        <v>8</v>
      </c>
      <c r="L6" s="14" t="s">
        <v>14</v>
      </c>
      <c r="M6" s="14"/>
      <c r="N6" s="14"/>
    </row>
    <row r="7" spans="1:14" x14ac:dyDescent="0.25">
      <c r="B7" s="15"/>
      <c r="C7" s="15" t="s">
        <v>12</v>
      </c>
      <c r="D7" s="15" t="s">
        <v>15</v>
      </c>
      <c r="G7" s="15" t="s">
        <v>9</v>
      </c>
      <c r="H7" s="15" t="s">
        <v>15</v>
      </c>
      <c r="K7" s="15" t="s">
        <v>9</v>
      </c>
      <c r="L7" s="15" t="s">
        <v>15</v>
      </c>
      <c r="M7" s="15"/>
      <c r="N7" s="15"/>
    </row>
    <row r="8" spans="1:14" ht="15.75" thickBot="1" x14ac:dyDescent="0.3">
      <c r="B8" s="16"/>
      <c r="C8" s="16" t="s">
        <v>13</v>
      </c>
      <c r="D8" s="16" t="s">
        <v>16</v>
      </c>
      <c r="G8" s="16" t="s">
        <v>10</v>
      </c>
      <c r="H8" s="16" t="s">
        <v>16</v>
      </c>
      <c r="K8" s="16" t="s">
        <v>10</v>
      </c>
      <c r="L8" s="16" t="s">
        <v>16</v>
      </c>
      <c r="M8" s="16"/>
      <c r="N8" s="16"/>
    </row>
    <row r="9" spans="1:14" ht="5.25" customHeight="1" thickBot="1" x14ac:dyDescent="0.3"/>
    <row r="10" spans="1:14" x14ac:dyDescent="0.25">
      <c r="B10" s="66" t="s">
        <v>35</v>
      </c>
      <c r="C10" s="4" t="s">
        <v>17</v>
      </c>
      <c r="D10" s="14" t="s">
        <v>20</v>
      </c>
      <c r="G10" s="4" t="s">
        <v>17</v>
      </c>
      <c r="H10" s="14" t="s">
        <v>23</v>
      </c>
      <c r="K10" s="14"/>
      <c r="L10" s="14"/>
      <c r="M10" s="4" t="s">
        <v>17</v>
      </c>
      <c r="N10" s="14" t="s">
        <v>23</v>
      </c>
    </row>
    <row r="11" spans="1:14" x14ac:dyDescent="0.25">
      <c r="B11" s="15"/>
      <c r="C11" s="7" t="s">
        <v>18</v>
      </c>
      <c r="D11" s="15" t="s">
        <v>21</v>
      </c>
      <c r="G11" s="7" t="s">
        <v>18</v>
      </c>
      <c r="H11" s="15" t="s">
        <v>24</v>
      </c>
      <c r="K11" s="15"/>
      <c r="L11" s="15"/>
      <c r="M11" s="7" t="s">
        <v>18</v>
      </c>
      <c r="N11" s="15" t="s">
        <v>24</v>
      </c>
    </row>
    <row r="12" spans="1:14" ht="15.75" thickBot="1" x14ac:dyDescent="0.3">
      <c r="A12" s="72" t="s">
        <v>32</v>
      </c>
      <c r="B12" s="16"/>
      <c r="C12" s="18" t="s">
        <v>19</v>
      </c>
      <c r="D12" s="16" t="s">
        <v>22</v>
      </c>
      <c r="F12" s="72" t="s">
        <v>32</v>
      </c>
      <c r="G12" s="18" t="s">
        <v>19</v>
      </c>
      <c r="H12" s="16" t="s">
        <v>25</v>
      </c>
      <c r="J12" s="72" t="s">
        <v>32</v>
      </c>
      <c r="K12" s="16"/>
      <c r="L12" s="16"/>
      <c r="M12" s="18" t="s">
        <v>19</v>
      </c>
      <c r="N12" s="16" t="s">
        <v>25</v>
      </c>
    </row>
    <row r="13" spans="1:14" x14ac:dyDescent="0.25">
      <c r="A13" s="72"/>
      <c r="B13" s="67" t="s">
        <v>36</v>
      </c>
      <c r="C13" s="14" t="s">
        <v>23</v>
      </c>
      <c r="D13" s="14" t="s">
        <v>26</v>
      </c>
      <c r="F13" s="72"/>
      <c r="G13" s="4" t="s">
        <v>20</v>
      </c>
      <c r="H13" s="14" t="s">
        <v>26</v>
      </c>
      <c r="J13" s="72"/>
      <c r="K13" s="14"/>
      <c r="L13" s="14"/>
      <c r="M13" s="4" t="s">
        <v>20</v>
      </c>
      <c r="N13" s="14" t="s">
        <v>26</v>
      </c>
    </row>
    <row r="14" spans="1:14" x14ac:dyDescent="0.25">
      <c r="B14" s="15"/>
      <c r="C14" s="15" t="s">
        <v>24</v>
      </c>
      <c r="D14" s="15" t="s">
        <v>27</v>
      </c>
      <c r="G14" s="7" t="s">
        <v>21</v>
      </c>
      <c r="H14" s="15" t="s">
        <v>27</v>
      </c>
      <c r="K14" s="15"/>
      <c r="L14" s="15"/>
      <c r="M14" s="7" t="s">
        <v>21</v>
      </c>
      <c r="N14" s="15" t="s">
        <v>27</v>
      </c>
    </row>
    <row r="15" spans="1:14" ht="15.75" thickBot="1" x14ac:dyDescent="0.3">
      <c r="B15" s="16"/>
      <c r="C15" s="16" t="s">
        <v>25</v>
      </c>
      <c r="D15" s="16" t="s">
        <v>28</v>
      </c>
      <c r="G15" s="18" t="s">
        <v>22</v>
      </c>
      <c r="H15" s="16" t="s">
        <v>28</v>
      </c>
      <c r="K15" s="16"/>
      <c r="L15" s="16"/>
      <c r="M15" s="18" t="s">
        <v>22</v>
      </c>
      <c r="N15" s="16" t="s">
        <v>28</v>
      </c>
    </row>
  </sheetData>
  <mergeCells count="6">
    <mergeCell ref="F5:F6"/>
    <mergeCell ref="F12:F13"/>
    <mergeCell ref="J5:J6"/>
    <mergeCell ref="J12:J13"/>
    <mergeCell ref="A5:A6"/>
    <mergeCell ref="A12:A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Rys 12.1</vt:lpstr>
      <vt:lpstr>Rys 12.2</vt:lpstr>
      <vt:lpstr>Rys 12.3</vt:lpstr>
      <vt:lpstr>Rys 12.5</vt:lpstr>
      <vt:lpstr>Rys 12.6</vt:lpstr>
      <vt:lpstr>Rys 12.7</vt:lpstr>
      <vt:lpstr>Rys 12.8</vt:lpstr>
      <vt:lpstr>Rys 12.9</vt:lpstr>
      <vt:lpstr>Rys 12.10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C^2</dc:creator>
  <cp:lastModifiedBy>Przemysław Janicki</cp:lastModifiedBy>
  <dcterms:created xsi:type="dcterms:W3CDTF">2010-09-14T17:04:08Z</dcterms:created>
  <dcterms:modified xsi:type="dcterms:W3CDTF">2018-03-23T12:40:22Z</dcterms:modified>
</cp:coreProperties>
</file>