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712E6F47-C8CD-420F-8836-ECC04C39BBE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KosztPozyskania">Arkusz1!$D$4</definedName>
    <definedName name="KosztUtrzymania">Arkusz1!$G$4</definedName>
    <definedName name="KPoz">Arkusz1!$D$6</definedName>
    <definedName name="KUtrz">Arkusz1!$G$6</definedName>
    <definedName name="MaksPoz">Arkusz1!$D$3</definedName>
    <definedName name="MaksUtrz">Arkusz1!$G$3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5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0" hidden="1">Arkusz1!$E$12:$F$31,Arkusz1!$I$8</definedName>
    <definedName name="solver_cir1" localSheetId="0" hidden="1">1</definedName>
    <definedName name="solver_cir2" localSheetId="0" hidden="1">1</definedName>
    <definedName name="solver_cvg" localSheetId="0" hidden="1">0.0001</definedName>
    <definedName name="solver_dia" localSheetId="0" hidden="1">4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fns" localSheetId="0" hidden="1">0</definedName>
    <definedName name="solver_iao" localSheetId="0" hidden="1">0</definedName>
    <definedName name="solver_ibd" localSheetId="0" hidden="1">2</definedName>
    <definedName name="solver_ifs" localSheetId="0" hidden="1">0</definedName>
    <definedName name="solver_irs" localSheetId="0" hidden="1">0</definedName>
    <definedName name="solver_ism" localSheetId="0" hidden="1">0</definedName>
    <definedName name="solver_itr" localSheetId="0" hidden="1">100</definedName>
    <definedName name="solver_lhs1" localSheetId="0" hidden="1">Arkusz1!$E$12:$F$31</definedName>
    <definedName name="solver_lhs2" localSheetId="0" hidden="1">Arkusz1!$E$12:$F$31</definedName>
    <definedName name="solver_lhs3" localSheetId="0" hidden="1">Arkusz1!$I$8</definedName>
    <definedName name="solver_lin" localSheetId="0" hidden="1">2</definedName>
    <definedName name="solver_loc" localSheetId="0" hidden="1">1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od" localSheetId="0" hidden="1">4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5000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0" hidden="1">Arkusz1!$L$10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dp" localSheetId="0" hidden="1">0</definedName>
    <definedName name="solver_red" localSheetId="0" hidden="1">0.000001</definedName>
    <definedName name="solver_rel1" localSheetId="0" hidden="1">1</definedName>
    <definedName name="solver_rel2" localSheetId="0" hidden="1">3</definedName>
    <definedName name="solver_rel3" localSheetId="0" hidden="1">2</definedName>
    <definedName name="solver_reo" localSheetId="0" hidden="1">2</definedName>
    <definedName name="solver_rep" localSheetId="0" hidden="1">2</definedName>
    <definedName name="solver_rhs1" localSheetId="0" hidden="1">20</definedName>
    <definedName name="solver_rhs2" localSheetId="0" hidden="1">0</definedName>
    <definedName name="solver_rhs3" localSheetId="0" hidden="1">Arkusz1!$L$2</definedName>
    <definedName name="solver_rlx" localSheetId="0" hidden="1">2</definedName>
    <definedName name="solver_rsd" localSheetId="0" hidden="1">0</definedName>
    <definedName name="solver_rsp" localSheetId="0" hidden="1">0</definedName>
    <definedName name="solver_scl" localSheetId="0" hidden="1">2</definedName>
    <definedName name="solver_sel" localSheetId="0" hidden="1">1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</definedName>
    <definedName name="solver_tms" localSheetId="0" hidden="1">2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3</definedName>
    <definedName name="solver_vir" localSheetId="0" hidden="1">1</definedName>
    <definedName name="StopaDyskontowa">Arkusz1!$D$10</definedName>
    <definedName name="WartośćKlienta">Arkusz1!$I$8</definedName>
    <definedName name="WielkośćRynku">Arkusz1!$D$8</definedName>
    <definedName name="ZyskZKlienta">Arkusz1!$D$9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1" i="1" l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H13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12" i="1"/>
  <c r="D44" i="1"/>
  <c r="G44" i="1" s="1"/>
  <c r="F44" i="1"/>
  <c r="I44" i="1" s="1"/>
  <c r="E44" i="1"/>
  <c r="H44" i="1" s="1"/>
  <c r="F45" i="1"/>
  <c r="I45" i="1" s="1"/>
  <c r="E45" i="1"/>
  <c r="H45" i="1" s="1"/>
  <c r="F46" i="1"/>
  <c r="I46" i="1" s="1"/>
  <c r="E46" i="1"/>
  <c r="H46" i="1" s="1"/>
  <c r="F47" i="1"/>
  <c r="I47" i="1" s="1"/>
  <c r="E47" i="1"/>
  <c r="H47" i="1" s="1"/>
  <c r="F48" i="1"/>
  <c r="I48" i="1" s="1"/>
  <c r="E48" i="1"/>
  <c r="H48" i="1" s="1"/>
  <c r="F49" i="1"/>
  <c r="I49" i="1" s="1"/>
  <c r="E49" i="1"/>
  <c r="H49" i="1" s="1"/>
  <c r="F50" i="1"/>
  <c r="I50" i="1" s="1"/>
  <c r="E50" i="1"/>
  <c r="H50" i="1" s="1"/>
  <c r="F51" i="1"/>
  <c r="I51" i="1" s="1"/>
  <c r="E51" i="1"/>
  <c r="H51" i="1" s="1"/>
  <c r="F52" i="1"/>
  <c r="I52" i="1" s="1"/>
  <c r="E52" i="1"/>
  <c r="H52" i="1" s="1"/>
  <c r="F53" i="1"/>
  <c r="I53" i="1" s="1"/>
  <c r="E53" i="1"/>
  <c r="H53" i="1" s="1"/>
  <c r="F54" i="1"/>
  <c r="I54" i="1" s="1"/>
  <c r="E54" i="1"/>
  <c r="H54" i="1" s="1"/>
  <c r="F55" i="1"/>
  <c r="I55" i="1" s="1"/>
  <c r="E55" i="1"/>
  <c r="H55" i="1" s="1"/>
  <c r="F56" i="1"/>
  <c r="I56" i="1" s="1"/>
  <c r="E56" i="1"/>
  <c r="H56" i="1" s="1"/>
  <c r="F57" i="1"/>
  <c r="I57" i="1" s="1"/>
  <c r="E57" i="1"/>
  <c r="H57" i="1" s="1"/>
  <c r="F58" i="1"/>
  <c r="I58" i="1" s="1"/>
  <c r="E58" i="1"/>
  <c r="H58" i="1" s="1"/>
  <c r="F59" i="1"/>
  <c r="I59" i="1" s="1"/>
  <c r="E59" i="1"/>
  <c r="H59" i="1" s="1"/>
  <c r="F60" i="1"/>
  <c r="I60" i="1" s="1"/>
  <c r="E60" i="1"/>
  <c r="H60" i="1" s="1"/>
  <c r="F61" i="1"/>
  <c r="I61" i="1" s="1"/>
  <c r="E61" i="1"/>
  <c r="H61" i="1" s="1"/>
  <c r="F62" i="1"/>
  <c r="I62" i="1" s="1"/>
  <c r="E62" i="1"/>
  <c r="H62" i="1" s="1"/>
  <c r="F63" i="1"/>
  <c r="I63" i="1" s="1"/>
  <c r="E63" i="1"/>
  <c r="H63" i="1" s="1"/>
  <c r="G12" i="1"/>
  <c r="M12" i="1" s="1"/>
  <c r="J12" i="1" l="1"/>
  <c r="D13" i="1" s="1"/>
  <c r="G13" i="1" s="1"/>
  <c r="M13" i="1" s="1"/>
  <c r="M44" i="1"/>
  <c r="J44" i="1"/>
  <c r="K12" i="1" l="1"/>
  <c r="L12" i="1"/>
  <c r="J13" i="1"/>
  <c r="K13" i="1" s="1"/>
  <c r="K44" i="1"/>
  <c r="D45" i="1"/>
  <c r="L44" i="1"/>
  <c r="D14" i="1" l="1"/>
  <c r="G14" i="1" s="1"/>
  <c r="M14" i="1" s="1"/>
  <c r="L13" i="1"/>
  <c r="G45" i="1"/>
  <c r="M45" i="1" s="1"/>
  <c r="J45" i="1" l="1"/>
  <c r="K45" i="1" s="1"/>
  <c r="J14" i="1"/>
  <c r="D46" i="1" l="1"/>
  <c r="L45" i="1"/>
  <c r="K14" i="1"/>
  <c r="D15" i="1"/>
  <c r="L14" i="1"/>
  <c r="G46" i="1"/>
  <c r="M46" i="1" s="1"/>
  <c r="J46" i="1" l="1"/>
  <c r="L46" i="1" s="1"/>
  <c r="G15" i="1"/>
  <c r="M15" i="1" s="1"/>
  <c r="K46" i="1" l="1"/>
  <c r="D47" i="1"/>
  <c r="G47" i="1" s="1"/>
  <c r="M47" i="1" s="1"/>
  <c r="J15" i="1"/>
  <c r="K15" i="1" s="1"/>
  <c r="L15" i="1" l="1"/>
  <c r="D16" i="1"/>
  <c r="G16" i="1" s="1"/>
  <c r="M16" i="1" s="1"/>
  <c r="J47" i="1"/>
  <c r="J16" i="1" l="1"/>
  <c r="L16" i="1" s="1"/>
  <c r="D48" i="1"/>
  <c r="K47" i="1"/>
  <c r="L47" i="1"/>
  <c r="D17" i="1" l="1"/>
  <c r="G17" i="1" s="1"/>
  <c r="M17" i="1" s="1"/>
  <c r="K16" i="1"/>
  <c r="G48" i="1"/>
  <c r="M48" i="1" s="1"/>
  <c r="J48" i="1" l="1"/>
  <c r="L48" i="1" s="1"/>
  <c r="J17" i="1"/>
  <c r="L17" i="1" s="1"/>
  <c r="K17" i="1" l="1"/>
  <c r="K48" i="1"/>
  <c r="D49" i="1"/>
  <c r="G49" i="1" s="1"/>
  <c r="M49" i="1" s="1"/>
  <c r="D18" i="1"/>
  <c r="G18" i="1" s="1"/>
  <c r="M18" i="1" s="1"/>
  <c r="J49" i="1" l="1"/>
  <c r="L49" i="1" s="1"/>
  <c r="J18" i="1"/>
  <c r="D19" i="1" s="1"/>
  <c r="K18" i="1" l="1"/>
  <c r="D50" i="1"/>
  <c r="G50" i="1" s="1"/>
  <c r="M50" i="1" s="1"/>
  <c r="L18" i="1"/>
  <c r="K49" i="1"/>
  <c r="G19" i="1"/>
  <c r="M19" i="1" s="1"/>
  <c r="J50" i="1" l="1"/>
  <c r="K50" i="1" s="1"/>
  <c r="J19" i="1"/>
  <c r="L50" i="1" l="1"/>
  <c r="D51" i="1"/>
  <c r="G51" i="1" s="1"/>
  <c r="M51" i="1" s="1"/>
  <c r="K19" i="1"/>
  <c r="D20" i="1"/>
  <c r="L19" i="1"/>
  <c r="J51" i="1" l="1"/>
  <c r="G20" i="1"/>
  <c r="M20" i="1" s="1"/>
  <c r="J20" i="1" l="1"/>
  <c r="K51" i="1"/>
  <c r="D52" i="1"/>
  <c r="L51" i="1"/>
  <c r="G52" i="1" l="1"/>
  <c r="M52" i="1" s="1"/>
  <c r="K20" i="1"/>
  <c r="D21" i="1"/>
  <c r="L20" i="1"/>
  <c r="J52" i="1" l="1"/>
  <c r="D53" i="1" s="1"/>
  <c r="G21" i="1"/>
  <c r="M21" i="1" s="1"/>
  <c r="L52" i="1" l="1"/>
  <c r="K52" i="1"/>
  <c r="J21" i="1"/>
  <c r="G53" i="1"/>
  <c r="M53" i="1" s="1"/>
  <c r="J53" i="1" l="1"/>
  <c r="K53" i="1" s="1"/>
  <c r="K21" i="1"/>
  <c r="D22" i="1"/>
  <c r="L21" i="1"/>
  <c r="D54" i="1" l="1"/>
  <c r="G54" i="1" s="1"/>
  <c r="M54" i="1" s="1"/>
  <c r="L53" i="1"/>
  <c r="G22" i="1"/>
  <c r="M22" i="1" s="1"/>
  <c r="J54" i="1" l="1"/>
  <c r="D55" i="1" s="1"/>
  <c r="J22" i="1"/>
  <c r="L54" i="1" l="1"/>
  <c r="K54" i="1"/>
  <c r="D23" i="1"/>
  <c r="K22" i="1"/>
  <c r="L22" i="1"/>
  <c r="G55" i="1"/>
  <c r="M55" i="1" s="1"/>
  <c r="J55" i="1" l="1"/>
  <c r="L55" i="1" s="1"/>
  <c r="G23" i="1"/>
  <c r="M23" i="1" s="1"/>
  <c r="D56" i="1" l="1"/>
  <c r="G56" i="1" s="1"/>
  <c r="M56" i="1" s="1"/>
  <c r="K55" i="1"/>
  <c r="J23" i="1"/>
  <c r="D24" i="1" l="1"/>
  <c r="K23" i="1"/>
  <c r="L23" i="1"/>
  <c r="J56" i="1"/>
  <c r="D57" i="1" l="1"/>
  <c r="K56" i="1"/>
  <c r="L56" i="1"/>
  <c r="G24" i="1"/>
  <c r="M24" i="1" s="1"/>
  <c r="J24" i="1" l="1"/>
  <c r="G57" i="1"/>
  <c r="M57" i="1" s="1"/>
  <c r="J57" i="1" l="1"/>
  <c r="D58" i="1" s="1"/>
  <c r="K24" i="1"/>
  <c r="D25" i="1"/>
  <c r="L24" i="1"/>
  <c r="K57" i="1" l="1"/>
  <c r="L57" i="1"/>
  <c r="G25" i="1"/>
  <c r="M25" i="1" s="1"/>
  <c r="G58" i="1"/>
  <c r="M58" i="1" s="1"/>
  <c r="J25" i="1" l="1"/>
  <c r="L25" i="1" s="1"/>
  <c r="J58" i="1"/>
  <c r="K25" i="1" l="1"/>
  <c r="D26" i="1"/>
  <c r="G26" i="1" s="1"/>
  <c r="M26" i="1" s="1"/>
  <c r="D59" i="1"/>
  <c r="K58" i="1"/>
  <c r="L58" i="1"/>
  <c r="G59" i="1" l="1"/>
  <c r="M59" i="1" s="1"/>
  <c r="J26" i="1"/>
  <c r="J59" i="1" l="1"/>
  <c r="K59" i="1" s="1"/>
  <c r="D27" i="1"/>
  <c r="K26" i="1"/>
  <c r="L26" i="1"/>
  <c r="D60" i="1" l="1"/>
  <c r="G60" i="1" s="1"/>
  <c r="M60" i="1" s="1"/>
  <c r="L59" i="1"/>
  <c r="G27" i="1"/>
  <c r="M27" i="1" s="1"/>
  <c r="J27" i="1" l="1"/>
  <c r="D28" i="1" s="1"/>
  <c r="J60" i="1"/>
  <c r="K60" i="1" s="1"/>
  <c r="K27" i="1" l="1"/>
  <c r="L60" i="1"/>
  <c r="L27" i="1"/>
  <c r="D61" i="1"/>
  <c r="G61" i="1" s="1"/>
  <c r="M61" i="1" s="1"/>
  <c r="G28" i="1"/>
  <c r="M28" i="1" s="1"/>
  <c r="J61" i="1" l="1"/>
  <c r="J28" i="1"/>
  <c r="D29" i="1" l="1"/>
  <c r="K28" i="1"/>
  <c r="L28" i="1"/>
  <c r="K61" i="1"/>
  <c r="D62" i="1"/>
  <c r="L61" i="1"/>
  <c r="G62" i="1" l="1"/>
  <c r="M62" i="1" s="1"/>
  <c r="G29" i="1"/>
  <c r="M29" i="1" s="1"/>
  <c r="J62" i="1" l="1"/>
  <c r="K62" i="1" s="1"/>
  <c r="J29" i="1"/>
  <c r="L62" i="1" l="1"/>
  <c r="D63" i="1"/>
  <c r="D30" i="1"/>
  <c r="K29" i="1"/>
  <c r="L29" i="1"/>
  <c r="G63" i="1"/>
  <c r="M63" i="1" s="1"/>
  <c r="J63" i="1" l="1"/>
  <c r="L63" i="1" s="1"/>
  <c r="G30" i="1"/>
  <c r="M30" i="1" s="1"/>
  <c r="J30" i="1" l="1"/>
  <c r="K63" i="1"/>
  <c r="L42" i="1"/>
  <c r="K30" i="1" l="1"/>
  <c r="D31" i="1"/>
  <c r="L30" i="1"/>
  <c r="G31" i="1" l="1"/>
  <c r="M31" i="1" s="1"/>
  <c r="J31" i="1" l="1"/>
  <c r="L31" i="1" s="1"/>
  <c r="K31" i="1" l="1"/>
  <c r="L10" i="1"/>
  <c r="L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4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Add 1 person here</t>
        </r>
      </text>
    </comment>
  </commentList>
</comments>
</file>

<file path=xl/sharedStrings.xml><?xml version="1.0" encoding="utf-8"?>
<sst xmlns="http://schemas.openxmlformats.org/spreadsheetml/2006/main" count="35" uniqueCount="23">
  <si>
    <t>MaksPoz</t>
  </si>
  <si>
    <t>Koszt pozyskania</t>
  </si>
  <si>
    <t>KPoz</t>
  </si>
  <si>
    <t>Wielkość rynku</t>
  </si>
  <si>
    <t>Zysk z jednego klienta</t>
  </si>
  <si>
    <t>Stopa dyskontowa</t>
  </si>
  <si>
    <t>MaksUtrz</t>
  </si>
  <si>
    <t>Koszt utrzymania</t>
  </si>
  <si>
    <t>KUtrz</t>
  </si>
  <si>
    <t>Wartość klienta</t>
  </si>
  <si>
    <t>Różnica</t>
  </si>
  <si>
    <t>NPV</t>
  </si>
  <si>
    <t>Rok</t>
  </si>
  <si>
    <t>Klienci na
początku roku</t>
  </si>
  <si>
    <t>Wydatki na nowego klienta</t>
  </si>
  <si>
    <t>Wydatki na istniejącego klienta</t>
  </si>
  <si>
    <t>Potencjalni klienci na początku roku</t>
  </si>
  <si>
    <t>Odsetek potencjalnych klientów</t>
  </si>
  <si>
    <t>Wskaźnik utrzymania</t>
  </si>
  <si>
    <t>Klienci na
koniec roku</t>
  </si>
  <si>
    <t>Potencjalni klienci na koniec roku</t>
  </si>
  <si>
    <t>Zysk</t>
  </si>
  <si>
    <t>Koszty marketingu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</si>
</sst>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#,##0.00;[Red]#,##0.00"/>
  </numFmts>
  <fonts count="6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wrapText="1" shrinkToFit="1"/>
    </xf>
    <xf numFmtId="0" fontId="5" fillId="2" borderId="0" xfId="0" applyFont="1" applyFill="1"/>
    <xf numFmtId="0" fontId="5" fillId="0" borderId="0" xfId="0" applyFont="1" applyAlignment="1">
      <alignment horizontal="right"/>
    </xf>
    <xf numFmtId="4" fontId="5" fillId="0" borderId="0" xfId="1" applyNumberFormat="1" applyFont="1"/>
    <xf numFmtId="165" fontId="5" fillId="0" borderId="0" xfId="0" applyNumberFormat="1" applyFo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C1:M63"/>
  <sheetViews>
    <sheetView tabSelected="1" zoomScaleNormal="100" workbookViewId="0"/>
  </sheetViews>
  <sheetFormatPr defaultColWidth="8.85546875" defaultRowHeight="12.75" x14ac:dyDescent="0.2"/>
  <cols>
    <col min="1" max="2" width="8.85546875" style="1"/>
    <col min="3" max="3" width="19.85546875" style="1" bestFit="1" customWidth="1"/>
    <col min="4" max="4" width="12.7109375" style="1" bestFit="1" customWidth="1"/>
    <col min="5" max="5" width="17.5703125" style="1" bestFit="1" customWidth="1"/>
    <col min="6" max="6" width="17" style="1" bestFit="1" customWidth="1"/>
    <col min="7" max="7" width="16.140625" style="1" bestFit="1" customWidth="1"/>
    <col min="8" max="8" width="20.7109375" style="1" customWidth="1"/>
    <col min="9" max="9" width="13" style="1" customWidth="1"/>
    <col min="10" max="10" width="11.7109375" style="1" customWidth="1"/>
    <col min="11" max="11" width="16.7109375" style="1" customWidth="1"/>
    <col min="12" max="12" width="12.140625" style="1" bestFit="1" customWidth="1"/>
    <col min="13" max="13" width="12" style="1" bestFit="1" customWidth="1"/>
    <col min="14" max="16384" width="8.85546875" style="1"/>
  </cols>
  <sheetData>
    <row r="1" spans="3:13" x14ac:dyDescent="0.2">
      <c r="L1" s="1" t="s">
        <v>10</v>
      </c>
    </row>
    <row r="2" spans="3:13" x14ac:dyDescent="0.2">
      <c r="L2" s="7">
        <f>L42-L10</f>
        <v>67.509206253336743</v>
      </c>
    </row>
    <row r="3" spans="3:13" x14ac:dyDescent="0.2">
      <c r="C3" s="1" t="s">
        <v>0</v>
      </c>
      <c r="D3" s="1">
        <v>0.1</v>
      </c>
      <c r="F3" s="1" t="s">
        <v>6</v>
      </c>
      <c r="G3" s="1">
        <v>0.8</v>
      </c>
    </row>
    <row r="4" spans="3:13" x14ac:dyDescent="0.2">
      <c r="C4" s="1" t="s">
        <v>1</v>
      </c>
      <c r="D4" s="6">
        <v>1</v>
      </c>
      <c r="F4" s="1" t="s">
        <v>7</v>
      </c>
      <c r="G4" s="6">
        <v>8</v>
      </c>
    </row>
    <row r="5" spans="3:13" x14ac:dyDescent="0.2">
      <c r="C5"/>
      <c r="D5"/>
      <c r="F5"/>
      <c r="G5"/>
      <c r="L5"/>
    </row>
    <row r="6" spans="3:13" x14ac:dyDescent="0.2">
      <c r="C6" s="1" t="s">
        <v>2</v>
      </c>
      <c r="D6" s="1">
        <v>0.51082543183238538</v>
      </c>
      <c r="F6" s="1" t="s">
        <v>8</v>
      </c>
      <c r="G6" s="1">
        <v>0.17328679406453973</v>
      </c>
      <c r="L6"/>
    </row>
    <row r="7" spans="3:13" x14ac:dyDescent="0.2">
      <c r="C7"/>
      <c r="D7"/>
      <c r="I7" s="1" t="s">
        <v>9</v>
      </c>
    </row>
    <row r="8" spans="3:13" x14ac:dyDescent="0.2">
      <c r="C8" s="1" t="s">
        <v>3</v>
      </c>
      <c r="D8" s="1">
        <v>10000</v>
      </c>
      <c r="I8" s="1">
        <v>67.509206048271466</v>
      </c>
    </row>
    <row r="9" spans="3:13" x14ac:dyDescent="0.2">
      <c r="C9" s="1" t="s">
        <v>4</v>
      </c>
      <c r="D9" s="6">
        <v>50</v>
      </c>
      <c r="L9" s="1" t="s">
        <v>11</v>
      </c>
    </row>
    <row r="10" spans="3:13" x14ac:dyDescent="0.2">
      <c r="C10" s="1" t="s">
        <v>5</v>
      </c>
      <c r="D10" s="2">
        <v>0.1</v>
      </c>
      <c r="E10" s="2"/>
      <c r="F10" s="2"/>
      <c r="G10" s="2"/>
      <c r="H10" s="2"/>
      <c r="I10" s="2"/>
      <c r="J10" s="2"/>
      <c r="K10" s="2"/>
      <c r="L10" s="7">
        <f>NPV(D10,L12:L31)</f>
        <v>395848.01036776783</v>
      </c>
    </row>
    <row r="11" spans="3:13" ht="25.5" x14ac:dyDescent="0.2">
      <c r="C11" s="5" t="s">
        <v>12</v>
      </c>
      <c r="D11" s="2" t="s">
        <v>13</v>
      </c>
      <c r="E11" s="3" t="s">
        <v>14</v>
      </c>
      <c r="F11" s="3" t="s">
        <v>15</v>
      </c>
      <c r="G11" s="3" t="s">
        <v>16</v>
      </c>
      <c r="H11" s="3" t="s">
        <v>17</v>
      </c>
      <c r="I11" s="3" t="s">
        <v>18</v>
      </c>
      <c r="J11" s="2" t="s">
        <v>19</v>
      </c>
      <c r="K11" s="3" t="s">
        <v>20</v>
      </c>
      <c r="L11" s="3" t="s">
        <v>21</v>
      </c>
      <c r="M11" s="3" t="s">
        <v>22</v>
      </c>
    </row>
    <row r="12" spans="3:13" x14ac:dyDescent="0.2">
      <c r="C12" s="1">
        <v>1</v>
      </c>
      <c r="D12" s="1">
        <v>500</v>
      </c>
      <c r="E12" s="4">
        <v>3.0401166794349033</v>
      </c>
      <c r="F12" s="4">
        <v>14.723424193462948</v>
      </c>
      <c r="G12" s="1">
        <f>WielkośćRynku-D12</f>
        <v>9500</v>
      </c>
      <c r="H12" s="1">
        <f t="shared" ref="H12:H31" si="0">MaksPoz*(1-EXP(-KPoz*E12))</f>
        <v>7.8838123799180052E-2</v>
      </c>
      <c r="I12" s="1">
        <f t="shared" ref="I12:I31" si="1">MaksUtrz*(1-EXP(-KUtrz*F12))</f>
        <v>0.73762049652094142</v>
      </c>
      <c r="J12" s="1">
        <f>I12*D12+H12*G12</f>
        <v>1117.7724243526811</v>
      </c>
      <c r="K12" s="1">
        <f>WielkośćRynku-J12</f>
        <v>8882.2275756473191</v>
      </c>
      <c r="L12" s="1">
        <f t="shared" ref="L12:L30" si="2">0.5*ZyskZKlienta*(D12+J12)-E12*G12-F12*D12</f>
        <v>4201.4900574539779</v>
      </c>
      <c r="M12" s="1">
        <f>E12*G12+F12*D12</f>
        <v>36242.820551363053</v>
      </c>
    </row>
    <row r="13" spans="3:13" x14ac:dyDescent="0.2">
      <c r="C13" s="1">
        <v>2</v>
      </c>
      <c r="D13" s="1">
        <f>J12</f>
        <v>1117.7724243526811</v>
      </c>
      <c r="E13" s="4">
        <v>3.0401321366104113</v>
      </c>
      <c r="F13" s="4">
        <v>14.723541479327807</v>
      </c>
      <c r="G13" s="1">
        <f t="shared" ref="G13:G31" si="3">WielkośćRynku-D13</f>
        <v>8882.2275756473191</v>
      </c>
      <c r="H13" s="1">
        <f t="shared" si="0"/>
        <v>7.8838290890967069E-2</v>
      </c>
      <c r="I13" s="1">
        <f t="shared" si="1"/>
        <v>0.73762176431479509</v>
      </c>
      <c r="J13" s="1">
        <f t="shared" ref="J13:J31" si="4">I13*D13+H13*G13</f>
        <v>1524.7529091221031</v>
      </c>
      <c r="K13" s="1">
        <f t="shared" ref="K13:K31" si="5">WielkośćRynku-J13</f>
        <v>8475.247090877896</v>
      </c>
      <c r="L13" s="1">
        <f t="shared" si="2"/>
        <v>22602.419185051509</v>
      </c>
      <c r="M13" s="1">
        <f t="shared" ref="M13:M31" si="6">E13*G13+F13*D13</f>
        <v>43460.714151818102</v>
      </c>
    </row>
    <row r="14" spans="3:13" x14ac:dyDescent="0.2">
      <c r="C14" s="1">
        <v>3</v>
      </c>
      <c r="D14" s="1">
        <f t="shared" ref="D14:D31" si="7">J13</f>
        <v>1524.7529091221031</v>
      </c>
      <c r="E14" s="4">
        <v>3.0401409395009589</v>
      </c>
      <c r="F14" s="4">
        <v>14.723438360151896</v>
      </c>
      <c r="G14" s="1">
        <f t="shared" si="3"/>
        <v>8475.247090877896</v>
      </c>
      <c r="H14" s="1">
        <f t="shared" si="0"/>
        <v>7.8838386049464679E-2</v>
      </c>
      <c r="I14" s="1">
        <f t="shared" si="1"/>
        <v>0.73762064965620344</v>
      </c>
      <c r="J14" s="1">
        <f t="shared" si="4"/>
        <v>1792.8640334070658</v>
      </c>
      <c r="K14" s="1">
        <f t="shared" si="5"/>
        <v>8207.135966592934</v>
      </c>
      <c r="L14" s="1">
        <f t="shared" si="2"/>
        <v>34724.872437943355</v>
      </c>
      <c r="M14" s="1">
        <f t="shared" si="6"/>
        <v>48215.551125285871</v>
      </c>
    </row>
    <row r="15" spans="3:13" x14ac:dyDescent="0.2">
      <c r="C15" s="1">
        <v>4</v>
      </c>
      <c r="D15" s="1">
        <f t="shared" si="7"/>
        <v>1792.8640334070658</v>
      </c>
      <c r="E15" s="4">
        <v>3.0401910445516171</v>
      </c>
      <c r="F15" s="4">
        <v>14.723484498989031</v>
      </c>
      <c r="G15" s="1">
        <f t="shared" si="3"/>
        <v>8207.135966592934</v>
      </c>
      <c r="H15" s="1">
        <f t="shared" si="0"/>
        <v>7.8838927672648579E-2</v>
      </c>
      <c r="I15" s="1">
        <f t="shared" si="1"/>
        <v>0.73762114839278348</v>
      </c>
      <c r="J15" s="1">
        <f t="shared" si="4"/>
        <v>1969.4962261036508</v>
      </c>
      <c r="K15" s="1">
        <f t="shared" si="5"/>
        <v>8030.5037738963492</v>
      </c>
      <c r="L15" s="1">
        <f t="shared" si="2"/>
        <v>42710.539416050728</v>
      </c>
      <c r="M15" s="1">
        <f t="shared" si="6"/>
        <v>51348.467071717198</v>
      </c>
    </row>
    <row r="16" spans="3:13" x14ac:dyDescent="0.2">
      <c r="C16" s="1">
        <v>5</v>
      </c>
      <c r="D16" s="1">
        <f t="shared" si="7"/>
        <v>1969.4962261036508</v>
      </c>
      <c r="E16" s="4">
        <v>3.0401186866106964</v>
      </c>
      <c r="F16" s="4">
        <v>14.723541588845135</v>
      </c>
      <c r="G16" s="1">
        <f t="shared" si="3"/>
        <v>8030.5037738963492</v>
      </c>
      <c r="H16" s="1">
        <f t="shared" si="0"/>
        <v>7.8838145496788525E-2</v>
      </c>
      <c r="I16" s="1">
        <f t="shared" si="1"/>
        <v>0.73762176549860348</v>
      </c>
      <c r="J16" s="1">
        <f t="shared" si="4"/>
        <v>2085.8533083803613</v>
      </c>
      <c r="K16" s="1">
        <f t="shared" si="5"/>
        <v>7914.1466916196387</v>
      </c>
      <c r="L16" s="1">
        <f t="shared" si="2"/>
        <v>47972.094182069639</v>
      </c>
      <c r="M16" s="1">
        <f t="shared" si="6"/>
        <v>53411.644180030657</v>
      </c>
    </row>
    <row r="17" spans="3:13" x14ac:dyDescent="0.2">
      <c r="C17" s="1">
        <v>6</v>
      </c>
      <c r="D17" s="1">
        <f t="shared" si="7"/>
        <v>2085.8533083803613</v>
      </c>
      <c r="E17" s="4">
        <v>3.0401775122293837</v>
      </c>
      <c r="F17" s="4">
        <v>14.723421391695988</v>
      </c>
      <c r="G17" s="1">
        <f t="shared" si="3"/>
        <v>7914.1466916196387</v>
      </c>
      <c r="H17" s="1">
        <f t="shared" si="0"/>
        <v>7.8838781392964352E-2</v>
      </c>
      <c r="I17" s="1">
        <f t="shared" si="1"/>
        <v>0.73762046623511035</v>
      </c>
      <c r="J17" s="1">
        <f t="shared" si="4"/>
        <v>2162.5097707580226</v>
      </c>
      <c r="K17" s="1">
        <f t="shared" si="5"/>
        <v>7837.4902292419774</v>
      </c>
      <c r="L17" s="1">
        <f t="shared" si="2"/>
        <v>51437.76895756575</v>
      </c>
      <c r="M17" s="1">
        <f t="shared" si="6"/>
        <v>54771.308020893863</v>
      </c>
    </row>
    <row r="18" spans="3:13" x14ac:dyDescent="0.2">
      <c r="C18" s="1">
        <v>7</v>
      </c>
      <c r="D18" s="1">
        <f t="shared" si="7"/>
        <v>2162.5097707580226</v>
      </c>
      <c r="E18" s="4">
        <v>3.0401731188288412</v>
      </c>
      <c r="F18" s="4">
        <v>14.723551734346989</v>
      </c>
      <c r="G18" s="1">
        <f t="shared" si="3"/>
        <v>7837.4902292419774</v>
      </c>
      <c r="H18" s="1">
        <f t="shared" si="0"/>
        <v>7.8838733901619162E-2</v>
      </c>
      <c r="I18" s="1">
        <f t="shared" si="1"/>
        <v>0.73762187516452649</v>
      </c>
      <c r="J18" s="1">
        <f t="shared" si="4"/>
        <v>2213.0123188078915</v>
      </c>
      <c r="K18" s="1">
        <f t="shared" si="5"/>
        <v>7786.9876811921085</v>
      </c>
      <c r="L18" s="1">
        <f t="shared" si="2"/>
        <v>53720.900639336105</v>
      </c>
      <c r="M18" s="1">
        <f t="shared" si="6"/>
        <v>55667.151599811747</v>
      </c>
    </row>
    <row r="19" spans="3:13" x14ac:dyDescent="0.2">
      <c r="C19" s="1">
        <v>8</v>
      </c>
      <c r="D19" s="1">
        <f t="shared" si="7"/>
        <v>2213.0123188078915</v>
      </c>
      <c r="E19" s="4">
        <v>3.0401508064966221</v>
      </c>
      <c r="F19" s="4">
        <v>14.723460490462886</v>
      </c>
      <c r="G19" s="1">
        <f t="shared" si="3"/>
        <v>7786.9876811921085</v>
      </c>
      <c r="H19" s="1">
        <f t="shared" si="0"/>
        <v>7.8838492710339381E-2</v>
      </c>
      <c r="I19" s="1">
        <f t="shared" si="1"/>
        <v>0.73762088887373167</v>
      </c>
      <c r="J19" s="1">
        <f t="shared" si="4"/>
        <v>2246.2784852267614</v>
      </c>
      <c r="K19" s="1">
        <f t="shared" si="5"/>
        <v>7753.7215147732386</v>
      </c>
      <c r="L19" s="1">
        <f t="shared" si="2"/>
        <v>55225.453780835232</v>
      </c>
      <c r="M19" s="1">
        <f t="shared" si="6"/>
        <v>56256.816320031096</v>
      </c>
    </row>
    <row r="20" spans="3:13" x14ac:dyDescent="0.2">
      <c r="C20" s="1">
        <v>9</v>
      </c>
      <c r="D20" s="1">
        <f t="shared" si="7"/>
        <v>2246.2784852267614</v>
      </c>
      <c r="E20" s="4">
        <v>3.0401714903380235</v>
      </c>
      <c r="F20" s="4">
        <v>14.723445367181718</v>
      </c>
      <c r="G20" s="1">
        <f t="shared" si="3"/>
        <v>7753.7215147732386</v>
      </c>
      <c r="H20" s="1">
        <f t="shared" si="0"/>
        <v>7.883871629809365E-2</v>
      </c>
      <c r="I20" s="1">
        <f t="shared" si="1"/>
        <v>0.73762072539876988</v>
      </c>
      <c r="J20" s="1">
        <f t="shared" si="4"/>
        <v>2268.1950164782461</v>
      </c>
      <c r="K20" s="1">
        <f t="shared" si="5"/>
        <v>7731.8049835217535</v>
      </c>
      <c r="L20" s="1">
        <f t="shared" si="2"/>
        <v>56216.235892679113</v>
      </c>
      <c r="M20" s="1">
        <f t="shared" si="6"/>
        <v>56645.601649946082</v>
      </c>
    </row>
    <row r="21" spans="3:13" x14ac:dyDescent="0.2">
      <c r="C21" s="1">
        <v>10</v>
      </c>
      <c r="D21" s="1">
        <f t="shared" si="7"/>
        <v>2268.1950164782461</v>
      </c>
      <c r="E21" s="4">
        <v>3.040205445203767</v>
      </c>
      <c r="F21" s="4">
        <v>14.723410353671662</v>
      </c>
      <c r="G21" s="1">
        <f t="shared" si="3"/>
        <v>7731.8049835217535</v>
      </c>
      <c r="H21" s="1">
        <f t="shared" si="0"/>
        <v>7.8839083337565827E-2</v>
      </c>
      <c r="I21" s="1">
        <f t="shared" si="1"/>
        <v>0.73762034691892675</v>
      </c>
      <c r="J21" s="1">
        <f t="shared" si="4"/>
        <v>2282.635212380143</v>
      </c>
      <c r="K21" s="1">
        <f t="shared" si="5"/>
        <v>7717.3647876198575</v>
      </c>
      <c r="L21" s="1">
        <f t="shared" si="2"/>
        <v>56868.914119540997</v>
      </c>
      <c r="M21" s="1">
        <f t="shared" si="6"/>
        <v>56901.841601918728</v>
      </c>
    </row>
    <row r="22" spans="3:13" x14ac:dyDescent="0.2">
      <c r="C22" s="1">
        <v>11</v>
      </c>
      <c r="D22" s="1">
        <f t="shared" si="7"/>
        <v>2282.635212380143</v>
      </c>
      <c r="E22" s="4">
        <v>3.0401771874095687</v>
      </c>
      <c r="F22" s="4">
        <v>14.723519177127542</v>
      </c>
      <c r="G22" s="1">
        <f t="shared" si="3"/>
        <v>7717.3647876198575</v>
      </c>
      <c r="H22" s="1">
        <f t="shared" si="0"/>
        <v>7.8838777881762995E-2</v>
      </c>
      <c r="I22" s="1">
        <f t="shared" si="1"/>
        <v>0.73762152324260999</v>
      </c>
      <c r="J22" s="1">
        <f t="shared" si="4"/>
        <v>2292.1484706867604</v>
      </c>
      <c r="K22" s="1">
        <f t="shared" si="5"/>
        <v>7707.8515293132396</v>
      </c>
      <c r="L22" s="1">
        <f t="shared" si="2"/>
        <v>57299.012378567168</v>
      </c>
      <c r="M22" s="1">
        <f t="shared" si="6"/>
        <v>57070.579698105415</v>
      </c>
    </row>
    <row r="23" spans="3:13" x14ac:dyDescent="0.2">
      <c r="C23" s="1">
        <v>12</v>
      </c>
      <c r="D23" s="1">
        <f t="shared" si="7"/>
        <v>2292.1484706867604</v>
      </c>
      <c r="E23" s="4">
        <v>3.0401752513822258</v>
      </c>
      <c r="F23" s="4">
        <v>14.723521908457217</v>
      </c>
      <c r="G23" s="1">
        <f t="shared" si="3"/>
        <v>7707.8515293132396</v>
      </c>
      <c r="H23" s="1">
        <f t="shared" si="0"/>
        <v>7.8838756953896416E-2</v>
      </c>
      <c r="I23" s="1">
        <f t="shared" si="1"/>
        <v>0.73762155276654573</v>
      </c>
      <c r="J23" s="1">
        <f t="shared" si="4"/>
        <v>2298.4155474756767</v>
      </c>
      <c r="K23" s="1">
        <f t="shared" si="5"/>
        <v>7701.5844525243228</v>
      </c>
      <c r="L23" s="1">
        <f t="shared" si="2"/>
        <v>57582.382767720941</v>
      </c>
      <c r="M23" s="1">
        <f t="shared" si="6"/>
        <v>57181.717686339965</v>
      </c>
    </row>
    <row r="24" spans="3:13" x14ac:dyDescent="0.2">
      <c r="C24" s="1">
        <v>13</v>
      </c>
      <c r="D24" s="1">
        <f t="shared" si="7"/>
        <v>2298.4155474756767</v>
      </c>
      <c r="E24" s="4">
        <v>3.0401692765585517</v>
      </c>
      <c r="F24" s="4">
        <v>14.723560185441384</v>
      </c>
      <c r="G24" s="1">
        <f t="shared" si="3"/>
        <v>7701.5844525243228</v>
      </c>
      <c r="H24" s="1">
        <f t="shared" si="0"/>
        <v>7.8838692367739716E-2</v>
      </c>
      <c r="I24" s="1">
        <f t="shared" si="1"/>
        <v>0.73762196651491885</v>
      </c>
      <c r="J24" s="1">
        <f t="shared" si="4"/>
        <v>2302.5446433942047</v>
      </c>
      <c r="K24" s="1">
        <f t="shared" si="5"/>
        <v>7697.4553566057948</v>
      </c>
      <c r="L24" s="1">
        <f t="shared" si="2"/>
        <v>57769.024693949228</v>
      </c>
      <c r="M24" s="1">
        <f t="shared" si="6"/>
        <v>57254.980077797794</v>
      </c>
    </row>
    <row r="25" spans="3:13" x14ac:dyDescent="0.2">
      <c r="C25" s="1">
        <v>14</v>
      </c>
      <c r="D25" s="1">
        <f t="shared" si="7"/>
        <v>2302.5446433942047</v>
      </c>
      <c r="E25" s="4">
        <v>3.0402575300830601</v>
      </c>
      <c r="F25" s="4">
        <v>14.72348410061177</v>
      </c>
      <c r="G25" s="1">
        <f t="shared" si="3"/>
        <v>7697.4553566057948</v>
      </c>
      <c r="H25" s="1">
        <f t="shared" si="0"/>
        <v>7.8839646343370068E-2</v>
      </c>
      <c r="I25" s="1">
        <f t="shared" si="1"/>
        <v>0.73762114408655166</v>
      </c>
      <c r="J25" s="1">
        <f t="shared" si="4"/>
        <v>2305.2702722294748</v>
      </c>
      <c r="K25" s="1">
        <f t="shared" si="5"/>
        <v>7694.7297277705256</v>
      </c>
      <c r="L25" s="1">
        <f t="shared" si="2"/>
        <v>57891.646832229657</v>
      </c>
      <c r="M25" s="1">
        <f t="shared" si="6"/>
        <v>57303.726058362328</v>
      </c>
    </row>
    <row r="26" spans="3:13" x14ac:dyDescent="0.2">
      <c r="C26" s="1">
        <v>15</v>
      </c>
      <c r="D26" s="1">
        <f t="shared" si="7"/>
        <v>2305.2702722294748</v>
      </c>
      <c r="E26" s="4">
        <v>3.040376574685471</v>
      </c>
      <c r="F26" s="4">
        <v>14.723422919492354</v>
      </c>
      <c r="G26" s="1">
        <f t="shared" si="3"/>
        <v>7694.7297277705256</v>
      </c>
      <c r="H26" s="1">
        <f t="shared" si="0"/>
        <v>7.8840933086732581E-2</v>
      </c>
      <c r="I26" s="1">
        <f t="shared" si="1"/>
        <v>0.73762048274989844</v>
      </c>
      <c r="J26" s="1">
        <f t="shared" si="4"/>
        <v>2307.074242658543</v>
      </c>
      <c r="K26" s="1">
        <f t="shared" si="5"/>
        <v>7692.925757341457</v>
      </c>
      <c r="L26" s="1">
        <f t="shared" si="2"/>
        <v>57972.267697583207</v>
      </c>
      <c r="M26" s="1">
        <f t="shared" si="6"/>
        <v>57336.345174617243</v>
      </c>
    </row>
    <row r="27" spans="3:13" x14ac:dyDescent="0.2">
      <c r="C27" s="1">
        <v>16</v>
      </c>
      <c r="D27" s="1">
        <f t="shared" si="7"/>
        <v>2307.074242658543</v>
      </c>
      <c r="E27" s="4">
        <v>3.0402825672639553</v>
      </c>
      <c r="F27" s="4">
        <v>14.723444636830058</v>
      </c>
      <c r="G27" s="1">
        <f t="shared" si="3"/>
        <v>7692.925757341457</v>
      </c>
      <c r="H27" s="1">
        <f t="shared" si="0"/>
        <v>7.8839916974706756E-2</v>
      </c>
      <c r="I27" s="1">
        <f t="shared" si="1"/>
        <v>0.7376207175040298</v>
      </c>
      <c r="J27" s="1">
        <f t="shared" si="4"/>
        <v>2308.2553862062441</v>
      </c>
      <c r="K27" s="1">
        <f t="shared" si="5"/>
        <v>7691.7446137937559</v>
      </c>
      <c r="L27" s="1">
        <f t="shared" si="2"/>
        <v>58026.492765478892</v>
      </c>
      <c r="M27" s="1">
        <f t="shared" si="6"/>
        <v>57356.747956140789</v>
      </c>
    </row>
    <row r="28" spans="3:13" x14ac:dyDescent="0.2">
      <c r="C28" s="1">
        <v>17</v>
      </c>
      <c r="D28" s="1">
        <f t="shared" si="7"/>
        <v>2308.2553862062441</v>
      </c>
      <c r="E28" s="4">
        <v>3.0401673271628153</v>
      </c>
      <c r="F28" s="4">
        <v>14.723492337210276</v>
      </c>
      <c r="G28" s="1">
        <f t="shared" si="3"/>
        <v>7691.7446137937559</v>
      </c>
      <c r="H28" s="1">
        <f t="shared" si="0"/>
        <v>7.8838671295279633E-2</v>
      </c>
      <c r="I28" s="1">
        <f t="shared" si="1"/>
        <v>0.73762123311943917</v>
      </c>
      <c r="J28" s="1">
        <f t="shared" si="4"/>
        <v>2309.0251096221609</v>
      </c>
      <c r="K28" s="1">
        <f t="shared" si="5"/>
        <v>7690.9748903778391</v>
      </c>
      <c r="L28" s="1">
        <f t="shared" si="2"/>
        <v>58062.241240841809</v>
      </c>
      <c r="M28" s="1">
        <f t="shared" si="6"/>
        <v>57369.771154868322</v>
      </c>
    </row>
    <row r="29" spans="3:13" x14ac:dyDescent="0.2">
      <c r="C29" s="1">
        <v>18</v>
      </c>
      <c r="D29" s="1">
        <f t="shared" si="7"/>
        <v>2309.0251096221609</v>
      </c>
      <c r="E29" s="4">
        <v>3.0400358938057042</v>
      </c>
      <c r="F29" s="4">
        <v>14.723438555500136</v>
      </c>
      <c r="G29" s="1">
        <f t="shared" si="3"/>
        <v>7690.9748903778391</v>
      </c>
      <c r="H29" s="1">
        <f t="shared" si="0"/>
        <v>7.8837250486525706E-2</v>
      </c>
      <c r="I29" s="1">
        <f t="shared" si="1"/>
        <v>0.73762065176782365</v>
      </c>
      <c r="J29" s="1">
        <f t="shared" si="4"/>
        <v>2309.519920226066</v>
      </c>
      <c r="K29" s="1">
        <f t="shared" si="5"/>
        <v>7690.4800797739335</v>
      </c>
      <c r="L29" s="1">
        <f t="shared" si="2"/>
        <v>58085.996696469789</v>
      </c>
      <c r="M29" s="1">
        <f t="shared" si="6"/>
        <v>57377.629049735871</v>
      </c>
    </row>
    <row r="30" spans="3:13" x14ac:dyDescent="0.2">
      <c r="C30" s="1">
        <v>19</v>
      </c>
      <c r="D30" s="1">
        <f t="shared" si="7"/>
        <v>2309.519920226066</v>
      </c>
      <c r="E30" s="4">
        <v>3.040197019067008</v>
      </c>
      <c r="F30" s="4">
        <v>14.7237201778283</v>
      </c>
      <c r="G30" s="1">
        <f t="shared" si="3"/>
        <v>7690.4800797739335</v>
      </c>
      <c r="H30" s="1">
        <f t="shared" si="0"/>
        <v>7.8838992254754714E-2</v>
      </c>
      <c r="I30" s="1">
        <f t="shared" si="1"/>
        <v>0.73762369589496435</v>
      </c>
      <c r="J30" s="1">
        <f t="shared" si="4"/>
        <v>2309.8663187448365</v>
      </c>
      <c r="K30" s="1">
        <f t="shared" si="5"/>
        <v>7690.1336812551635</v>
      </c>
      <c r="L30" s="1">
        <f t="shared" si="2"/>
        <v>58099.356310020732</v>
      </c>
      <c r="M30" s="1">
        <f t="shared" si="6"/>
        <v>57385.299664251856</v>
      </c>
    </row>
    <row r="31" spans="3:13" x14ac:dyDescent="0.2">
      <c r="C31" s="1">
        <v>20</v>
      </c>
      <c r="D31" s="1">
        <f t="shared" si="7"/>
        <v>2309.8663187448365</v>
      </c>
      <c r="E31" s="4">
        <v>3.0403191147116821</v>
      </c>
      <c r="F31" s="4">
        <v>14.723628220379716</v>
      </c>
      <c r="G31" s="1">
        <f t="shared" si="3"/>
        <v>7690.1336812551635</v>
      </c>
      <c r="H31" s="1">
        <f t="shared" si="0"/>
        <v>7.8840312016348835E-2</v>
      </c>
      <c r="I31" s="1">
        <f t="shared" si="1"/>
        <v>0.73762270191992441</v>
      </c>
      <c r="J31" s="1">
        <f t="shared" si="4"/>
        <v>2310.1023739839861</v>
      </c>
      <c r="K31" s="1">
        <f t="shared" si="5"/>
        <v>7689.8976260160143</v>
      </c>
      <c r="L31" s="1">
        <f>0.5*ZyskZKlienta*(D31+J31)-E31*G31-F31*D31+J31*WartośćKlienta</f>
        <v>214062.32113432226</v>
      </c>
      <c r="M31" s="1">
        <f t="shared" si="6"/>
        <v>57390.073341784271</v>
      </c>
    </row>
    <row r="36" spans="3:13" x14ac:dyDescent="0.2">
      <c r="D36" s="6"/>
      <c r="G36" s="6"/>
    </row>
    <row r="37" spans="3:13" customFormat="1" x14ac:dyDescent="0.2"/>
    <row r="41" spans="3:13" x14ac:dyDescent="0.2">
      <c r="D41" s="6"/>
      <c r="L41" s="1" t="s">
        <v>11</v>
      </c>
    </row>
    <row r="42" spans="3:13" x14ac:dyDescent="0.2">
      <c r="D42" s="2"/>
      <c r="E42" s="2"/>
      <c r="F42" s="2"/>
      <c r="G42" s="2"/>
      <c r="H42" s="2"/>
      <c r="I42" s="2"/>
      <c r="J42" s="2"/>
      <c r="K42" s="2"/>
      <c r="L42" s="7">
        <f>NPV(StopaDyskontowa,L44:L63)</f>
        <v>395915.51957402116</v>
      </c>
    </row>
    <row r="43" spans="3:13" ht="25.5" x14ac:dyDescent="0.2">
      <c r="C43" s="5" t="s">
        <v>12</v>
      </c>
      <c r="D43" s="2" t="s">
        <v>13</v>
      </c>
      <c r="E43" s="3" t="s">
        <v>14</v>
      </c>
      <c r="F43" s="3" t="s">
        <v>15</v>
      </c>
      <c r="G43" s="3" t="s">
        <v>16</v>
      </c>
      <c r="H43" s="3" t="s">
        <v>17</v>
      </c>
      <c r="I43" s="3" t="s">
        <v>18</v>
      </c>
      <c r="J43" s="2" t="s">
        <v>19</v>
      </c>
      <c r="K43" s="3" t="s">
        <v>20</v>
      </c>
      <c r="L43" s="3" t="s">
        <v>21</v>
      </c>
      <c r="M43" s="3" t="s">
        <v>22</v>
      </c>
    </row>
    <row r="44" spans="3:13" x14ac:dyDescent="0.2">
      <c r="C44" s="1">
        <v>1</v>
      </c>
      <c r="D44" s="1">
        <f>D12+1</f>
        <v>501</v>
      </c>
      <c r="E44" s="4">
        <f t="shared" ref="E44:F63" si="8">E12</f>
        <v>3.0401166794349033</v>
      </c>
      <c r="F44" s="4">
        <f t="shared" si="8"/>
        <v>14.723424193462948</v>
      </c>
      <c r="G44" s="1">
        <f>WielkośćRynku-D44</f>
        <v>9499</v>
      </c>
      <c r="H44" s="1">
        <f t="shared" ref="H44:H63" si="9">MaksPoz*(1-EXP(-KPoz*E44))</f>
        <v>7.8838123799180052E-2</v>
      </c>
      <c r="I44" s="1">
        <f t="shared" ref="I44:I63" si="10">MaksUtrz*(1-EXP(-KUtrz*F44))</f>
        <v>0.73762049652094142</v>
      </c>
      <c r="J44" s="1">
        <f>I44*D44+H44*G44</f>
        <v>1118.4312067254029</v>
      </c>
      <c r="K44" s="1">
        <f>WielkośćRynku-J44</f>
        <v>8881.5687932745968</v>
      </c>
      <c r="L44" s="1">
        <f t="shared" ref="L44:L62" si="11">0.5*ZyskZKlienta*(D44+J44)-E44*G44-F44*D44</f>
        <v>4231.2763092579917</v>
      </c>
      <c r="M44" s="1">
        <f>E44*G44+F44*D44</f>
        <v>36254.503858877084</v>
      </c>
    </row>
    <row r="45" spans="3:13" x14ac:dyDescent="0.2">
      <c r="C45" s="1">
        <v>2</v>
      </c>
      <c r="D45" s="1">
        <f>J44</f>
        <v>1118.4312067254029</v>
      </c>
      <c r="E45" s="4">
        <f t="shared" si="8"/>
        <v>3.0401321366104113</v>
      </c>
      <c r="F45" s="4">
        <f t="shared" si="8"/>
        <v>14.723541479327807</v>
      </c>
      <c r="G45" s="1">
        <f t="shared" ref="G45:G63" si="12">WielkośćRynku-D45</f>
        <v>8881.5687932745968</v>
      </c>
      <c r="H45" s="1">
        <f t="shared" si="9"/>
        <v>7.8838290890967069E-2</v>
      </c>
      <c r="I45" s="1">
        <f t="shared" si="10"/>
        <v>0.73762176431479509</v>
      </c>
      <c r="J45" s="1">
        <f t="shared" ref="J45:J63" si="13">I45*D45+H45*G45</f>
        <v>1525.1869040618351</v>
      </c>
      <c r="K45" s="1">
        <f t="shared" ref="K45:K63" si="14">WielkośćRynku-J45</f>
        <v>8474.8130959381651</v>
      </c>
      <c r="L45" s="1">
        <f t="shared" si="11"/>
        <v>22622.041793734581</v>
      </c>
      <c r="M45" s="1">
        <f t="shared" ref="M45:M63" si="15">E45*G45+F45*D45</f>
        <v>43468.410975946375</v>
      </c>
    </row>
    <row r="46" spans="3:13" x14ac:dyDescent="0.2">
      <c r="C46" s="1">
        <v>3</v>
      </c>
      <c r="D46" s="1">
        <f t="shared" ref="D46:D63" si="16">J45</f>
        <v>1525.1869040618351</v>
      </c>
      <c r="E46" s="4">
        <f t="shared" si="8"/>
        <v>3.0401409395009589</v>
      </c>
      <c r="F46" s="4">
        <f t="shared" si="8"/>
        <v>14.723438360151896</v>
      </c>
      <c r="G46" s="1">
        <f t="shared" si="12"/>
        <v>8474.8130959381651</v>
      </c>
      <c r="H46" s="1">
        <f t="shared" si="9"/>
        <v>7.8838386049464679E-2</v>
      </c>
      <c r="I46" s="1">
        <f t="shared" si="10"/>
        <v>0.73762064965620344</v>
      </c>
      <c r="J46" s="1">
        <f t="shared" si="13"/>
        <v>1793.1499415758562</v>
      </c>
      <c r="K46" s="1">
        <f t="shared" si="14"/>
        <v>8206.8500584241447</v>
      </c>
      <c r="L46" s="1">
        <f t="shared" si="11"/>
        <v>34737.799523696456</v>
      </c>
      <c r="M46" s="1">
        <f t="shared" si="15"/>
        <v>48220.621617245815</v>
      </c>
    </row>
    <row r="47" spans="3:13" x14ac:dyDescent="0.2">
      <c r="C47" s="1">
        <v>4</v>
      </c>
      <c r="D47" s="1">
        <f t="shared" si="16"/>
        <v>1793.1499415758562</v>
      </c>
      <c r="E47" s="4">
        <f t="shared" si="8"/>
        <v>3.0401910445516171</v>
      </c>
      <c r="F47" s="4">
        <f t="shared" si="8"/>
        <v>14.723484498989031</v>
      </c>
      <c r="G47" s="1">
        <f t="shared" si="12"/>
        <v>8206.8500584241447</v>
      </c>
      <c r="H47" s="1">
        <f t="shared" si="9"/>
        <v>7.8838927672648579E-2</v>
      </c>
      <c r="I47" s="1">
        <f t="shared" si="10"/>
        <v>0.73762114839278348</v>
      </c>
      <c r="J47" s="1">
        <f t="shared" si="13"/>
        <v>1969.6845773220086</v>
      </c>
      <c r="K47" s="1">
        <f t="shared" si="14"/>
        <v>8030.3154226779916</v>
      </c>
      <c r="L47" s="1">
        <f t="shared" si="11"/>
        <v>42719.055551692407</v>
      </c>
      <c r="M47" s="1">
        <f t="shared" si="15"/>
        <v>51351.807420754209</v>
      </c>
    </row>
    <row r="48" spans="3:13" x14ac:dyDescent="0.2">
      <c r="C48" s="1">
        <v>5</v>
      </c>
      <c r="D48" s="1">
        <f t="shared" si="16"/>
        <v>1969.6845773220086</v>
      </c>
      <c r="E48" s="4">
        <f t="shared" si="8"/>
        <v>3.0401186866106964</v>
      </c>
      <c r="F48" s="4">
        <f t="shared" si="8"/>
        <v>14.723541588845135</v>
      </c>
      <c r="G48" s="1">
        <f t="shared" si="12"/>
        <v>8030.3154226779916</v>
      </c>
      <c r="H48" s="1">
        <f t="shared" si="9"/>
        <v>7.8838145496788525E-2</v>
      </c>
      <c r="I48" s="1">
        <f t="shared" si="10"/>
        <v>0.73762176549860348</v>
      </c>
      <c r="J48" s="1">
        <f t="shared" si="13"/>
        <v>2085.9773910778231</v>
      </c>
      <c r="K48" s="1">
        <f t="shared" si="14"/>
        <v>7914.0226089221769</v>
      </c>
      <c r="L48" s="1">
        <f t="shared" si="11"/>
        <v>47977.704443026909</v>
      </c>
      <c r="M48" s="1">
        <f t="shared" si="15"/>
        <v>53413.844766968883</v>
      </c>
    </row>
    <row r="49" spans="3:13" x14ac:dyDescent="0.2">
      <c r="C49" s="1">
        <v>6</v>
      </c>
      <c r="D49" s="1">
        <f t="shared" si="16"/>
        <v>2085.9773910778231</v>
      </c>
      <c r="E49" s="4">
        <f t="shared" si="8"/>
        <v>3.0401775122293837</v>
      </c>
      <c r="F49" s="4">
        <f t="shared" si="8"/>
        <v>14.723421391695988</v>
      </c>
      <c r="G49" s="1">
        <f t="shared" si="12"/>
        <v>7914.0226089221769</v>
      </c>
      <c r="H49" s="1">
        <f t="shared" si="9"/>
        <v>7.8838781392964352E-2</v>
      </c>
      <c r="I49" s="1">
        <f t="shared" si="10"/>
        <v>0.73762046623511035</v>
      </c>
      <c r="J49" s="1">
        <f t="shared" si="13"/>
        <v>2162.5915141665159</v>
      </c>
      <c r="K49" s="1">
        <f t="shared" si="14"/>
        <v>7837.4084858334845</v>
      </c>
      <c r="L49" s="1">
        <f t="shared" si="11"/>
        <v>51441.464921798957</v>
      </c>
      <c r="M49" s="1">
        <f t="shared" si="15"/>
        <v>54772.757709309531</v>
      </c>
    </row>
    <row r="50" spans="3:13" x14ac:dyDescent="0.2">
      <c r="C50" s="1">
        <v>7</v>
      </c>
      <c r="D50" s="1">
        <f t="shared" si="16"/>
        <v>2162.5915141665159</v>
      </c>
      <c r="E50" s="4">
        <f t="shared" si="8"/>
        <v>3.0401731188288412</v>
      </c>
      <c r="F50" s="4">
        <f t="shared" si="8"/>
        <v>14.723551734346989</v>
      </c>
      <c r="G50" s="1">
        <f t="shared" si="12"/>
        <v>7837.4084858334845</v>
      </c>
      <c r="H50" s="1">
        <f t="shared" si="9"/>
        <v>7.8838733901619162E-2</v>
      </c>
      <c r="I50" s="1">
        <f t="shared" si="10"/>
        <v>0.73762187516452649</v>
      </c>
      <c r="J50" s="1">
        <f t="shared" si="13"/>
        <v>2213.0661699873162</v>
      </c>
      <c r="K50" s="1">
        <f t="shared" si="14"/>
        <v>7786.9338300126838</v>
      </c>
      <c r="L50" s="1">
        <f t="shared" si="11"/>
        <v>53723.335464843294</v>
      </c>
      <c r="M50" s="1">
        <f t="shared" si="15"/>
        <v>55668.106639002493</v>
      </c>
    </row>
    <row r="51" spans="3:13" x14ac:dyDescent="0.2">
      <c r="C51" s="1">
        <v>8</v>
      </c>
      <c r="D51" s="1">
        <f t="shared" si="16"/>
        <v>2213.0661699873162</v>
      </c>
      <c r="E51" s="4">
        <f t="shared" si="8"/>
        <v>3.0401508064966221</v>
      </c>
      <c r="F51" s="4">
        <f t="shared" si="8"/>
        <v>14.723460490462886</v>
      </c>
      <c r="G51" s="1">
        <f t="shared" si="12"/>
        <v>7786.9338300126838</v>
      </c>
      <c r="H51" s="1">
        <f t="shared" si="9"/>
        <v>7.8838492710339381E-2</v>
      </c>
      <c r="I51" s="1">
        <f t="shared" si="10"/>
        <v>0.73762088887373167</v>
      </c>
      <c r="J51" s="1">
        <f t="shared" si="13"/>
        <v>2246.3139614357792</v>
      </c>
      <c r="K51" s="1">
        <f t="shared" si="14"/>
        <v>7753.6860385642212</v>
      </c>
      <c r="L51" s="1">
        <f t="shared" si="11"/>
        <v>55227.057805540207</v>
      </c>
      <c r="M51" s="1">
        <f t="shared" si="15"/>
        <v>56257.44548003716</v>
      </c>
    </row>
    <row r="52" spans="3:13" x14ac:dyDescent="0.2">
      <c r="C52" s="1">
        <v>9</v>
      </c>
      <c r="D52" s="1">
        <f t="shared" si="16"/>
        <v>2246.3139614357792</v>
      </c>
      <c r="E52" s="4">
        <f t="shared" si="8"/>
        <v>3.0401714903380235</v>
      </c>
      <c r="F52" s="4">
        <f t="shared" si="8"/>
        <v>14.723445367181718</v>
      </c>
      <c r="G52" s="1">
        <f t="shared" si="12"/>
        <v>7753.6860385642212</v>
      </c>
      <c r="H52" s="1">
        <f t="shared" si="9"/>
        <v>7.883871629809365E-2</v>
      </c>
      <c r="I52" s="1">
        <f t="shared" si="10"/>
        <v>0.73762072539876988</v>
      </c>
      <c r="J52" s="1">
        <f t="shared" si="13"/>
        <v>2268.2183875664982</v>
      </c>
      <c r="K52" s="1">
        <f t="shared" si="14"/>
        <v>7731.7816124335022</v>
      </c>
      <c r="L52" s="1">
        <f t="shared" si="11"/>
        <v>56217.292596844796</v>
      </c>
      <c r="M52" s="1">
        <f t="shared" si="15"/>
        <v>56646.016128212148</v>
      </c>
    </row>
    <row r="53" spans="3:13" x14ac:dyDescent="0.2">
      <c r="C53" s="1">
        <v>10</v>
      </c>
      <c r="D53" s="1">
        <f t="shared" si="16"/>
        <v>2268.2183875664982</v>
      </c>
      <c r="E53" s="4">
        <f t="shared" si="8"/>
        <v>3.040205445203767</v>
      </c>
      <c r="F53" s="4">
        <f t="shared" si="8"/>
        <v>14.723410353671662</v>
      </c>
      <c r="G53" s="1">
        <f t="shared" si="12"/>
        <v>7731.7816124335022</v>
      </c>
      <c r="H53" s="1">
        <f t="shared" si="9"/>
        <v>7.8839083337565827E-2</v>
      </c>
      <c r="I53" s="1">
        <f t="shared" si="10"/>
        <v>0.73762034691892675</v>
      </c>
      <c r="J53" s="1">
        <f t="shared" si="13"/>
        <v>2282.6506088151928</v>
      </c>
      <c r="K53" s="1">
        <f t="shared" si="14"/>
        <v>7717.3493911848072</v>
      </c>
      <c r="L53" s="1">
        <f t="shared" si="11"/>
        <v>56869.610258410532</v>
      </c>
      <c r="M53" s="1">
        <f t="shared" si="15"/>
        <v>56902.11465113172</v>
      </c>
    </row>
    <row r="54" spans="3:13" x14ac:dyDescent="0.2">
      <c r="C54" s="1">
        <v>11</v>
      </c>
      <c r="D54" s="1">
        <f t="shared" si="16"/>
        <v>2282.6506088151928</v>
      </c>
      <c r="E54" s="4">
        <f t="shared" si="8"/>
        <v>3.0401771874095687</v>
      </c>
      <c r="F54" s="4">
        <f t="shared" si="8"/>
        <v>14.723519177127542</v>
      </c>
      <c r="G54" s="1">
        <f t="shared" si="12"/>
        <v>7717.3493911848072</v>
      </c>
      <c r="H54" s="1">
        <f t="shared" si="9"/>
        <v>7.8838777881762995E-2</v>
      </c>
      <c r="I54" s="1">
        <f t="shared" si="10"/>
        <v>0.73762152324260999</v>
      </c>
      <c r="J54" s="1">
        <f t="shared" si="13"/>
        <v>2292.1586135925118</v>
      </c>
      <c r="K54" s="1">
        <f t="shared" si="14"/>
        <v>7707.8413864074882</v>
      </c>
      <c r="L54" s="1">
        <f t="shared" si="11"/>
        <v>57299.470980271086</v>
      </c>
      <c r="M54" s="1">
        <f t="shared" si="15"/>
        <v>57070.75957992152</v>
      </c>
    </row>
    <row r="55" spans="3:13" x14ac:dyDescent="0.2">
      <c r="C55" s="1">
        <v>12</v>
      </c>
      <c r="D55" s="1">
        <f t="shared" si="16"/>
        <v>2292.1586135925118</v>
      </c>
      <c r="E55" s="4">
        <f t="shared" si="8"/>
        <v>3.0401752513822258</v>
      </c>
      <c r="F55" s="4">
        <f t="shared" si="8"/>
        <v>14.723521908457217</v>
      </c>
      <c r="G55" s="1">
        <f t="shared" si="12"/>
        <v>7707.8413864074882</v>
      </c>
      <c r="H55" s="1">
        <f t="shared" si="9"/>
        <v>7.8838756953896416E-2</v>
      </c>
      <c r="I55" s="1">
        <f t="shared" si="10"/>
        <v>0.73762155276654573</v>
      </c>
      <c r="J55" s="1">
        <f t="shared" si="13"/>
        <v>2298.4222294474853</v>
      </c>
      <c r="K55" s="1">
        <f t="shared" si="14"/>
        <v>7701.5777705525143</v>
      </c>
      <c r="L55" s="1">
        <f t="shared" si="11"/>
        <v>57582.68488657596</v>
      </c>
      <c r="M55" s="1">
        <f t="shared" si="15"/>
        <v>57181.836189423979</v>
      </c>
    </row>
    <row r="56" spans="3:13" x14ac:dyDescent="0.2">
      <c r="C56" s="1">
        <v>13</v>
      </c>
      <c r="D56" s="1">
        <f t="shared" si="16"/>
        <v>2298.4222294474853</v>
      </c>
      <c r="E56" s="4">
        <f t="shared" si="8"/>
        <v>3.0401692765585517</v>
      </c>
      <c r="F56" s="4">
        <f t="shared" si="8"/>
        <v>14.723560185441384</v>
      </c>
      <c r="G56" s="1">
        <f t="shared" si="12"/>
        <v>7701.5777705525143</v>
      </c>
      <c r="H56" s="1">
        <f t="shared" si="9"/>
        <v>7.8838692367739716E-2</v>
      </c>
      <c r="I56" s="1">
        <f t="shared" si="10"/>
        <v>0.73762196651491885</v>
      </c>
      <c r="J56" s="1">
        <f t="shared" si="13"/>
        <v>2302.5490453654702</v>
      </c>
      <c r="K56" s="1">
        <f t="shared" si="14"/>
        <v>7697.4509546345298</v>
      </c>
      <c r="L56" s="1">
        <f t="shared" si="11"/>
        <v>57769.22372443739</v>
      </c>
      <c r="M56" s="1">
        <f t="shared" si="15"/>
        <v>57255.058145886476</v>
      </c>
    </row>
    <row r="57" spans="3:13" x14ac:dyDescent="0.2">
      <c r="C57" s="1">
        <v>14</v>
      </c>
      <c r="D57" s="1">
        <f t="shared" si="16"/>
        <v>2302.5490453654702</v>
      </c>
      <c r="E57" s="4">
        <f t="shared" si="8"/>
        <v>3.0402575300830601</v>
      </c>
      <c r="F57" s="4">
        <f t="shared" si="8"/>
        <v>14.72348410061177</v>
      </c>
      <c r="G57" s="1">
        <f t="shared" si="12"/>
        <v>7697.4509546345298</v>
      </c>
      <c r="H57" s="1">
        <f t="shared" si="9"/>
        <v>7.8839646343370068E-2</v>
      </c>
      <c r="I57" s="1">
        <f t="shared" si="10"/>
        <v>0.73762114408655166</v>
      </c>
      <c r="J57" s="1">
        <f t="shared" si="13"/>
        <v>2305.2731721666978</v>
      </c>
      <c r="K57" s="1">
        <f t="shared" si="14"/>
        <v>7694.7268278333022</v>
      </c>
      <c r="L57" s="1">
        <f t="shared" si="11"/>
        <v>57891.777950714226</v>
      </c>
      <c r="M57" s="1">
        <f t="shared" si="15"/>
        <v>57303.777487589978</v>
      </c>
    </row>
    <row r="58" spans="3:13" x14ac:dyDescent="0.2">
      <c r="C58" s="1">
        <v>15</v>
      </c>
      <c r="D58" s="1">
        <f t="shared" si="16"/>
        <v>2305.2731721666978</v>
      </c>
      <c r="E58" s="4">
        <f t="shared" si="8"/>
        <v>3.040376574685471</v>
      </c>
      <c r="F58" s="4">
        <f t="shared" si="8"/>
        <v>14.723422919492354</v>
      </c>
      <c r="G58" s="1">
        <f t="shared" si="12"/>
        <v>7694.7268278333022</v>
      </c>
      <c r="H58" s="1">
        <f t="shared" si="9"/>
        <v>7.8840933086732581E-2</v>
      </c>
      <c r="I58" s="1">
        <f t="shared" si="10"/>
        <v>0.73762048274989844</v>
      </c>
      <c r="J58" s="1">
        <f t="shared" si="13"/>
        <v>2307.0761530778809</v>
      </c>
      <c r="K58" s="1">
        <f t="shared" si="14"/>
        <v>7692.9238469221191</v>
      </c>
      <c r="L58" s="1">
        <f t="shared" si="11"/>
        <v>57972.354076396252</v>
      </c>
      <c r="M58" s="1">
        <f t="shared" si="15"/>
        <v>57336.379054718214</v>
      </c>
    </row>
    <row r="59" spans="3:13" x14ac:dyDescent="0.2">
      <c r="C59" s="1">
        <v>16</v>
      </c>
      <c r="D59" s="1">
        <f t="shared" si="16"/>
        <v>2307.0761530778809</v>
      </c>
      <c r="E59" s="4">
        <f t="shared" si="8"/>
        <v>3.0402825672639553</v>
      </c>
      <c r="F59" s="4">
        <f t="shared" si="8"/>
        <v>14.723444636830058</v>
      </c>
      <c r="G59" s="1">
        <f t="shared" si="12"/>
        <v>7692.9238469221191</v>
      </c>
      <c r="H59" s="1">
        <f t="shared" si="9"/>
        <v>7.8839916974706756E-2</v>
      </c>
      <c r="I59" s="1">
        <f t="shared" si="10"/>
        <v>0.7376207175040298</v>
      </c>
      <c r="J59" s="1">
        <f t="shared" si="13"/>
        <v>2308.2566447538252</v>
      </c>
      <c r="K59" s="1">
        <f t="shared" si="14"/>
        <v>7691.7433552461753</v>
      </c>
      <c r="L59" s="1">
        <f t="shared" si="11"/>
        <v>58026.549669913133</v>
      </c>
      <c r="M59" s="1">
        <f t="shared" si="15"/>
        <v>57356.770275879535</v>
      </c>
    </row>
    <row r="60" spans="3:13" x14ac:dyDescent="0.2">
      <c r="C60" s="1">
        <v>17</v>
      </c>
      <c r="D60" s="1">
        <f t="shared" si="16"/>
        <v>2308.2566447538252</v>
      </c>
      <c r="E60" s="4">
        <f t="shared" si="8"/>
        <v>3.0401673271628153</v>
      </c>
      <c r="F60" s="4">
        <f t="shared" si="8"/>
        <v>14.723492337210276</v>
      </c>
      <c r="G60" s="1">
        <f t="shared" si="12"/>
        <v>7691.7433552461753</v>
      </c>
      <c r="H60" s="1">
        <f t="shared" si="9"/>
        <v>7.8838671295279633E-2</v>
      </c>
      <c r="I60" s="1">
        <f t="shared" si="10"/>
        <v>0.73762123311943917</v>
      </c>
      <c r="J60" s="1">
        <f t="shared" si="13"/>
        <v>2309.0259387313604</v>
      </c>
      <c r="K60" s="1">
        <f t="shared" si="14"/>
        <v>7690.9740612686401</v>
      </c>
      <c r="L60" s="1">
        <f t="shared" si="11"/>
        <v>58062.278728240883</v>
      </c>
      <c r="M60" s="1">
        <f t="shared" si="15"/>
        <v>57369.785858888761</v>
      </c>
    </row>
    <row r="61" spans="3:13" x14ac:dyDescent="0.2">
      <c r="C61" s="1">
        <v>18</v>
      </c>
      <c r="D61" s="1">
        <f t="shared" si="16"/>
        <v>2309.0259387313604</v>
      </c>
      <c r="E61" s="4">
        <f t="shared" si="8"/>
        <v>3.0400358938057042</v>
      </c>
      <c r="F61" s="4">
        <f t="shared" si="8"/>
        <v>14.723438555500136</v>
      </c>
      <c r="G61" s="1">
        <f t="shared" si="12"/>
        <v>7690.9740612686401</v>
      </c>
      <c r="H61" s="1">
        <f t="shared" si="9"/>
        <v>7.8837250486525706E-2</v>
      </c>
      <c r="I61" s="1">
        <f t="shared" si="10"/>
        <v>0.73762065176782365</v>
      </c>
      <c r="J61" s="1">
        <f t="shared" si="13"/>
        <v>2309.5204664294447</v>
      </c>
      <c r="K61" s="1">
        <f t="shared" si="14"/>
        <v>7690.4795335705548</v>
      </c>
      <c r="L61" s="1">
        <f t="shared" si="11"/>
        <v>58086.021392467614</v>
      </c>
      <c r="M61" s="1">
        <f t="shared" si="15"/>
        <v>57377.638736552501</v>
      </c>
    </row>
    <row r="62" spans="3:13" x14ac:dyDescent="0.2">
      <c r="C62" s="1">
        <v>19</v>
      </c>
      <c r="D62" s="1">
        <f t="shared" si="16"/>
        <v>2309.5204664294447</v>
      </c>
      <c r="E62" s="4">
        <f t="shared" si="8"/>
        <v>3.040197019067008</v>
      </c>
      <c r="F62" s="4">
        <f t="shared" si="8"/>
        <v>14.7237201778283</v>
      </c>
      <c r="G62" s="1">
        <f t="shared" si="12"/>
        <v>7690.4795335705548</v>
      </c>
      <c r="H62" s="1">
        <f t="shared" si="9"/>
        <v>7.8838992254754714E-2</v>
      </c>
      <c r="I62" s="1">
        <f t="shared" si="10"/>
        <v>0.73762369589496435</v>
      </c>
      <c r="J62" s="1">
        <f t="shared" si="13"/>
        <v>2309.8666785752675</v>
      </c>
      <c r="K62" s="1">
        <f t="shared" si="14"/>
        <v>7690.1333214247325</v>
      </c>
      <c r="L62" s="1">
        <f t="shared" si="11"/>
        <v>58099.372579286115</v>
      </c>
      <c r="M62" s="1">
        <f t="shared" si="15"/>
        <v>57385.306045831676</v>
      </c>
    </row>
    <row r="63" spans="3:13" x14ac:dyDescent="0.2">
      <c r="C63" s="1">
        <v>20</v>
      </c>
      <c r="D63" s="1">
        <f t="shared" si="16"/>
        <v>2309.8666785752675</v>
      </c>
      <c r="E63" s="4">
        <f t="shared" si="8"/>
        <v>3.0403191147116821</v>
      </c>
      <c r="F63" s="4">
        <f t="shared" si="8"/>
        <v>14.723628220379716</v>
      </c>
      <c r="G63" s="1">
        <f t="shared" si="12"/>
        <v>7690.1333214247325</v>
      </c>
      <c r="H63" s="1">
        <f t="shared" si="9"/>
        <v>7.8840312016348835E-2</v>
      </c>
      <c r="I63" s="1">
        <f t="shared" si="10"/>
        <v>0.73762270191992441</v>
      </c>
      <c r="J63" s="1">
        <f t="shared" si="13"/>
        <v>2310.1026110339371</v>
      </c>
      <c r="K63" s="1">
        <f t="shared" si="14"/>
        <v>7689.8973889660629</v>
      </c>
      <c r="L63" s="1">
        <f>0.5*ZyskZKlienta*(D63+J63)-E63*G63-F63*D63+J63*WartośćKlienta</f>
        <v>214062.34785537564</v>
      </c>
      <c r="M63" s="1">
        <f t="shared" si="15"/>
        <v>57390.077545794426</v>
      </c>
    </row>
  </sheetData>
  <phoneticPr fontId="2" type="noConversion"/>
  <printOptions headings="1" gridLines="1"/>
  <pageMargins left="0.75" right="0.75" top="1" bottom="1" header="0.5" footer="0.5"/>
  <pageSetup scale="54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10</vt:i4>
      </vt:variant>
    </vt:vector>
  </HeadingPairs>
  <TitlesOfParts>
    <vt:vector size="11" baseType="lpstr">
      <vt:lpstr>Arkusz1</vt:lpstr>
      <vt:lpstr>KosztPozyskania</vt:lpstr>
      <vt:lpstr>KosztUtrzymania</vt:lpstr>
      <vt:lpstr>KPoz</vt:lpstr>
      <vt:lpstr>KUtrz</vt:lpstr>
      <vt:lpstr>MaksPoz</vt:lpstr>
      <vt:lpstr>MaksUtrz</vt:lpstr>
      <vt:lpstr>StopaDyskontowa</vt:lpstr>
      <vt:lpstr>WartośćKlienta</vt:lpstr>
      <vt:lpstr>WielkośćRynku</vt:lpstr>
      <vt:lpstr>ZyskZKlienta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2019-08-06T18:55:06Z</dcterms:created>
  <dcterms:modified xsi:type="dcterms:W3CDTF">2019-08-06T18:55:06Z</dcterms:modified>
</cp:coreProperties>
</file>